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80" yWindow="-210" windowWidth="21840" windowHeight="13740" tabRatio="783"/>
  </bookViews>
  <sheets>
    <sheet name="ORÇAMENTO" sheetId="9" r:id="rId1"/>
    <sheet name="Rua São Carlos" sheetId="11" r:id="rId2"/>
    <sheet name="Memória de Cálculo - São Carlos" sheetId="12" r:id="rId3"/>
    <sheet name="Rua Cocal" sheetId="13" r:id="rId4"/>
    <sheet name="Memória de Cálculo - Cocal" sheetId="14" r:id="rId5"/>
    <sheet name="Rua Palmeira" sheetId="17" r:id="rId6"/>
    <sheet name="Memória de Cálculo - Palmeira" sheetId="16" r:id="rId7"/>
    <sheet name="CRONOGRAMA" sheetId="4" r:id="rId8"/>
    <sheet name="ABC" sheetId="19" r:id="rId9"/>
    <sheet name="Plan1" sheetId="18" r:id="rId10"/>
  </sheets>
  <externalReferences>
    <externalReference r:id="rId11"/>
    <externalReference r:id="rId12"/>
    <externalReference r:id="rId13"/>
  </externalReferences>
  <definedNames>
    <definedName name="__1231123" localSheetId="5" hidden="1">#REF!</definedName>
    <definedName name="__1231123" hidden="1">#REF!</definedName>
    <definedName name="__1234456" localSheetId="5" hidden="1">#REF!</definedName>
    <definedName name="__1234456" hidden="1">#REF!</definedName>
    <definedName name="__123Graph_ASIDECO" localSheetId="5" hidden="1">#REF!</definedName>
    <definedName name="__123Graph_ASIDECO" hidden="1">#REF!</definedName>
    <definedName name="__123Graph_BSIDECO" localSheetId="5" hidden="1">#REF!</definedName>
    <definedName name="__123Graph_BSIDECO" hidden="1">#REF!</definedName>
    <definedName name="__123Graph_CSIDECO" localSheetId="5" hidden="1">#REF!</definedName>
    <definedName name="__123Graph_CSIDECO" hidden="1">#REF!</definedName>
    <definedName name="__123Graph_XSIDECO" localSheetId="5" hidden="1">#REF!</definedName>
    <definedName name="__123Graph_XSIDECO" hidden="1">#REF!</definedName>
    <definedName name="__la29" localSheetId="5" hidden="1">#REF!</definedName>
    <definedName name="__la29" hidden="1">#REF!</definedName>
    <definedName name="__la3" localSheetId="5" hidden="1">#REF!</definedName>
    <definedName name="__la3" hidden="1">#REF!</definedName>
    <definedName name="__la31" localSheetId="5" hidden="1">#REF!</definedName>
    <definedName name="__la31" hidden="1">#REF!</definedName>
    <definedName name="__la32" localSheetId="5" hidden="1">#REF!</definedName>
    <definedName name="__la32" hidden="1">#REF!</definedName>
    <definedName name="__la4" localSheetId="5" hidden="1">#REF!</definedName>
    <definedName name="__la4" hidden="1">#REF!</definedName>
    <definedName name="__la5" localSheetId="5" hidden="1">#REF!</definedName>
    <definedName name="__la5" hidden="1">#REF!</definedName>
    <definedName name="__la6" localSheetId="5" hidden="1">#REF!</definedName>
    <definedName name="__la6" hidden="1">#REF!</definedName>
    <definedName name="__la7" localSheetId="5" hidden="1">#REF!</definedName>
    <definedName name="__la7" hidden="1">#REF!</definedName>
    <definedName name="__la8" localSheetId="5" hidden="1">#REF!</definedName>
    <definedName name="__la8" hidden="1">#REF!</definedName>
    <definedName name="__la9" localSheetId="5" hidden="1">#REF!</definedName>
    <definedName name="__la9" hidden="1">#REF!</definedName>
    <definedName name="__lb1" localSheetId="5" hidden="1">#REF!</definedName>
    <definedName name="__lb1" hidden="1">#REF!</definedName>
    <definedName name="__lb10" localSheetId="5" hidden="1">#REF!</definedName>
    <definedName name="__lb10" hidden="1">#REF!</definedName>
    <definedName name="__lb11" localSheetId="5" hidden="1">#REF!</definedName>
    <definedName name="__lb11" hidden="1">#REF!</definedName>
    <definedName name="__lb12" localSheetId="5" hidden="1">#REF!</definedName>
    <definedName name="__lb12" hidden="1">#REF!</definedName>
    <definedName name="__lb13" localSheetId="5" hidden="1">#REF!</definedName>
    <definedName name="__lb13" hidden="1">#REF!</definedName>
    <definedName name="__lb14" localSheetId="5" hidden="1">#REF!</definedName>
    <definedName name="__lb14" hidden="1">#REF!</definedName>
    <definedName name="__lb15" localSheetId="5" hidden="1">#REF!</definedName>
    <definedName name="__lb15" hidden="1">#REF!</definedName>
    <definedName name="__lb16" localSheetId="5" hidden="1">#REF!</definedName>
    <definedName name="__lb16" hidden="1">#REF!</definedName>
    <definedName name="__lb17" localSheetId="5" hidden="1">#REF!</definedName>
    <definedName name="__lb17" hidden="1">#REF!</definedName>
    <definedName name="__lb18" localSheetId="5" hidden="1">#REF!</definedName>
    <definedName name="__lb18" hidden="1">#REF!</definedName>
    <definedName name="__lb19" localSheetId="5" hidden="1">#REF!</definedName>
    <definedName name="__lb19" hidden="1">#REF!</definedName>
    <definedName name="__lb2" localSheetId="5" hidden="1">#REF!</definedName>
    <definedName name="__lb2" hidden="1">#REF!</definedName>
    <definedName name="__lb20" localSheetId="5" hidden="1">#REF!</definedName>
    <definedName name="__lb20" hidden="1">#REF!</definedName>
    <definedName name="__lb21" localSheetId="5" hidden="1">#REF!</definedName>
    <definedName name="__lb21" hidden="1">#REF!</definedName>
    <definedName name="__lb22" localSheetId="5" hidden="1">#REF!</definedName>
    <definedName name="__lb22" hidden="1">#REF!</definedName>
    <definedName name="__lb23" localSheetId="5" hidden="1">#REF!</definedName>
    <definedName name="__lb23" hidden="1">#REF!</definedName>
    <definedName name="__lb24" localSheetId="5" hidden="1">#REF!</definedName>
    <definedName name="__lb24" hidden="1">#REF!</definedName>
    <definedName name="__lb25" localSheetId="5" hidden="1">#REF!</definedName>
    <definedName name="__lb25" hidden="1">#REF!</definedName>
    <definedName name="__lb27" localSheetId="5" hidden="1">#REF!</definedName>
    <definedName name="__lb27" hidden="1">#REF!</definedName>
    <definedName name="__lb28" localSheetId="5" hidden="1">#REF!</definedName>
    <definedName name="__lb28" hidden="1">#REF!</definedName>
    <definedName name="__lb29" localSheetId="5" hidden="1">#REF!</definedName>
    <definedName name="__lb29" hidden="1">#REF!</definedName>
    <definedName name="__lb3" localSheetId="5" hidden="1">#REF!</definedName>
    <definedName name="__lb3" hidden="1">#REF!</definedName>
    <definedName name="__lb30" localSheetId="5" hidden="1">#REF!</definedName>
    <definedName name="__lb30" hidden="1">#REF!</definedName>
    <definedName name="__lb31" localSheetId="5" hidden="1">#REF!</definedName>
    <definedName name="__lb31" hidden="1">#REF!</definedName>
    <definedName name="__lb32" localSheetId="5" hidden="1">#REF!</definedName>
    <definedName name="__lb32" hidden="1">#REF!</definedName>
    <definedName name="__lb4" localSheetId="5" hidden="1">#REF!</definedName>
    <definedName name="__lb4" hidden="1">#REF!</definedName>
    <definedName name="__lb5" localSheetId="5" hidden="1">#REF!</definedName>
    <definedName name="__lb5" hidden="1">#REF!</definedName>
    <definedName name="__lb6" localSheetId="5" hidden="1">#REF!</definedName>
    <definedName name="__lb6" hidden="1">#REF!</definedName>
    <definedName name="__lb7" localSheetId="5" hidden="1">#REF!</definedName>
    <definedName name="__lb7" hidden="1">#REF!</definedName>
    <definedName name="__lb8" localSheetId="5" hidden="1">#REF!</definedName>
    <definedName name="__lb8" hidden="1">#REF!</definedName>
    <definedName name="__lb9" localSheetId="5" hidden="1">#REF!</definedName>
    <definedName name="__lb9" hidden="1">#REF!</definedName>
    <definedName name="__lbc1" localSheetId="5" hidden="1">#REF!</definedName>
    <definedName name="__lbc1" hidden="1">#REF!</definedName>
    <definedName name="__lbc10" localSheetId="5" hidden="1">#REF!</definedName>
    <definedName name="__lbc10" hidden="1">#REF!</definedName>
    <definedName name="__lbc11" localSheetId="5" hidden="1">#REF!</definedName>
    <definedName name="__lbc11" hidden="1">#REF!</definedName>
    <definedName name="__lbc12" localSheetId="5" hidden="1">#REF!</definedName>
    <definedName name="__lbc12" hidden="1">#REF!</definedName>
    <definedName name="__lbc13" localSheetId="5" hidden="1">#REF!</definedName>
    <definedName name="__lbc13" hidden="1">#REF!</definedName>
    <definedName name="__lbc14" localSheetId="5" hidden="1">#REF!</definedName>
    <definedName name="__lbc14" hidden="1">#REF!</definedName>
    <definedName name="__lbc15" localSheetId="5" hidden="1">#REF!</definedName>
    <definedName name="__lbc15" hidden="1">#REF!</definedName>
    <definedName name="__lbc16" localSheetId="5" hidden="1">#REF!</definedName>
    <definedName name="__lbc16" hidden="1">#REF!</definedName>
    <definedName name="__lbc17" localSheetId="5" hidden="1">#REF!</definedName>
    <definedName name="__lbc17" hidden="1">#REF!</definedName>
    <definedName name="__lbc18" localSheetId="5" hidden="1">#REF!</definedName>
    <definedName name="__lbc18" hidden="1">#REF!</definedName>
    <definedName name="__lbc19" localSheetId="5" hidden="1">#REF!</definedName>
    <definedName name="__lbc19" hidden="1">#REF!</definedName>
    <definedName name="__lbc2" localSheetId="5" hidden="1">#REF!</definedName>
    <definedName name="__lbc2" hidden="1">#REF!</definedName>
    <definedName name="__lbc20" localSheetId="5" hidden="1">#REF!</definedName>
    <definedName name="__lbc20" hidden="1">#REF!</definedName>
    <definedName name="__lbc21" localSheetId="5" hidden="1">#REF!</definedName>
    <definedName name="__lbc21" hidden="1">#REF!</definedName>
    <definedName name="__lbc22" localSheetId="5" hidden="1">#REF!</definedName>
    <definedName name="__lbc22" hidden="1">#REF!</definedName>
    <definedName name="__lbc23" localSheetId="5" hidden="1">#REF!</definedName>
    <definedName name="__lbc23" hidden="1">#REF!</definedName>
    <definedName name="__lbc24" localSheetId="5" hidden="1">#REF!</definedName>
    <definedName name="__lbc24" hidden="1">#REF!</definedName>
    <definedName name="__lbc25" localSheetId="5" hidden="1">#REF!</definedName>
    <definedName name="__lbc25" hidden="1">#REF!</definedName>
    <definedName name="__lbc26" localSheetId="5" hidden="1">#REF!</definedName>
    <definedName name="__lbc26" hidden="1">#REF!</definedName>
    <definedName name="__lbc27" localSheetId="5" hidden="1">#REF!</definedName>
    <definedName name="__lbc27" hidden="1">#REF!</definedName>
    <definedName name="__lbc28" localSheetId="5" hidden="1">#REF!</definedName>
    <definedName name="__lbc28" hidden="1">#REF!</definedName>
    <definedName name="__lbc29" localSheetId="5" hidden="1">#REF!</definedName>
    <definedName name="__lbc29" hidden="1">#REF!</definedName>
    <definedName name="__lbc3" localSheetId="5" hidden="1">#REF!</definedName>
    <definedName name="__lbc3" hidden="1">#REF!</definedName>
    <definedName name="__lbc31" localSheetId="5" hidden="1">#REF!</definedName>
    <definedName name="__lbc31" hidden="1">#REF!</definedName>
    <definedName name="__lbc32" localSheetId="5" hidden="1">#REF!</definedName>
    <definedName name="__lbc32" hidden="1">#REF!</definedName>
    <definedName name="__lbc4" localSheetId="5" hidden="1">#REF!</definedName>
    <definedName name="__lbc4" hidden="1">#REF!</definedName>
    <definedName name="__lbc5" localSheetId="5" hidden="1">#REF!</definedName>
    <definedName name="__lbc5" hidden="1">#REF!</definedName>
    <definedName name="__lbc6" localSheetId="5" hidden="1">#REF!</definedName>
    <definedName name="__lbc6" hidden="1">#REF!</definedName>
    <definedName name="__lbc7" localSheetId="5" hidden="1">#REF!</definedName>
    <definedName name="__lbc7" hidden="1">#REF!</definedName>
    <definedName name="__lbc8" localSheetId="5" hidden="1">#REF!</definedName>
    <definedName name="__lbc8" hidden="1">#REF!</definedName>
    <definedName name="__lbc9" localSheetId="5" hidden="1">#REF!</definedName>
    <definedName name="__lbc9" hidden="1">#REF!</definedName>
    <definedName name="__ld26" localSheetId="5" hidden="1">#REF!</definedName>
    <definedName name="__ld26" hidden="1">#REF!</definedName>
    <definedName name="__ld31" localSheetId="5" hidden="1">#REF!</definedName>
    <definedName name="__ld31" hidden="1">#REF!</definedName>
    <definedName name="__le31" localSheetId="5" hidden="1">#REF!</definedName>
    <definedName name="__le31" hidden="1">#REF!</definedName>
    <definedName name="__lf31" localSheetId="5" hidden="1">#REF!</definedName>
    <definedName name="__lf31" hidden="1">#REF!</definedName>
    <definedName name="__x10" localSheetId="5" hidden="1">#REF!</definedName>
    <definedName name="__x10" hidden="1">#REF!</definedName>
    <definedName name="__x11" localSheetId="5" hidden="1">#REF!</definedName>
    <definedName name="__x11" hidden="1">#REF!</definedName>
    <definedName name="__x12" localSheetId="5" hidden="1">#REF!</definedName>
    <definedName name="__x12" hidden="1">#REF!</definedName>
    <definedName name="__x13" localSheetId="5" hidden="1">#REF!</definedName>
    <definedName name="__x13" hidden="1">#REF!</definedName>
    <definedName name="__x14" localSheetId="5" hidden="1">#REF!</definedName>
    <definedName name="__x14" hidden="1">#REF!</definedName>
    <definedName name="__x15" localSheetId="5" hidden="1">#REF!</definedName>
    <definedName name="__x15" hidden="1">#REF!</definedName>
    <definedName name="__x16" localSheetId="5" hidden="1">#REF!</definedName>
    <definedName name="__x16" hidden="1">#REF!</definedName>
    <definedName name="__x17" localSheetId="5" hidden="1">#REF!</definedName>
    <definedName name="__x17" hidden="1">#REF!</definedName>
    <definedName name="__x18" localSheetId="5" hidden="1">#REF!</definedName>
    <definedName name="__x18" hidden="1">#REF!</definedName>
    <definedName name="__x19" localSheetId="5" hidden="1">#REF!</definedName>
    <definedName name="__x19" hidden="1">#REF!</definedName>
    <definedName name="__x20" localSheetId="5" hidden="1">#REF!</definedName>
    <definedName name="__x20" hidden="1">#REF!</definedName>
    <definedName name="__x21" localSheetId="5" hidden="1">#REF!</definedName>
    <definedName name="__x21" hidden="1">#REF!</definedName>
    <definedName name="__x22" localSheetId="5" hidden="1">#REF!</definedName>
    <definedName name="__x22" hidden="1">#REF!</definedName>
    <definedName name="__x23" localSheetId="5" hidden="1">#REF!</definedName>
    <definedName name="__x23" hidden="1">#REF!</definedName>
    <definedName name="__x24" localSheetId="5" hidden="1">#REF!</definedName>
    <definedName name="__x24" hidden="1">#REF!</definedName>
    <definedName name="__x25" localSheetId="5" hidden="1">#REF!</definedName>
    <definedName name="__x25" hidden="1">#REF!</definedName>
    <definedName name="__x28" localSheetId="5" hidden="1">#REF!</definedName>
    <definedName name="__x28" hidden="1">#REF!</definedName>
    <definedName name="__x29" localSheetId="5" hidden="1">#REF!</definedName>
    <definedName name="__x29" hidden="1">#REF!</definedName>
    <definedName name="__x32" localSheetId="5" hidden="1">#REF!</definedName>
    <definedName name="__x32" hidden="1">#REF!</definedName>
    <definedName name="__x4" localSheetId="5" hidden="1">#REF!</definedName>
    <definedName name="__x4" hidden="1">#REF!</definedName>
    <definedName name="__x5" localSheetId="5" hidden="1">#REF!</definedName>
    <definedName name="__x5" hidden="1">#REF!</definedName>
    <definedName name="__x6" localSheetId="5" hidden="1">#REF!</definedName>
    <definedName name="__x6" hidden="1">#REF!</definedName>
    <definedName name="__x7" localSheetId="5" hidden="1">#REF!</definedName>
    <definedName name="__x7" hidden="1">#REF!</definedName>
    <definedName name="__x8" localSheetId="5" hidden="1">#REF!</definedName>
    <definedName name="__x8" hidden="1">#REF!</definedName>
    <definedName name="__x9" localSheetId="5" hidden="1">#REF!</definedName>
    <definedName name="__x9" hidden="1">#REF!</definedName>
    <definedName name="_Fill" localSheetId="7" hidden="1">#REF!</definedName>
    <definedName name="_Fill" localSheetId="0">!#REF!</definedName>
    <definedName name="_Fill" localSheetId="5">!#REF!</definedName>
    <definedName name="_Fill">!#REF!</definedName>
    <definedName name="_xlnm._FilterDatabase" localSheetId="8" hidden="1">ABC!$B$12:$I$59</definedName>
    <definedName name="_xlnm._FilterDatabase" localSheetId="0" hidden="1">ORÇAMENTO!$A$13:$I$95</definedName>
    <definedName name="_Key1" localSheetId="7" hidden="1">#REF!</definedName>
    <definedName name="_Key1" localSheetId="0">!#REF!</definedName>
    <definedName name="_Key1" localSheetId="5">!#REF!</definedName>
    <definedName name="_Key1">!#REF!</definedName>
    <definedName name="_Key2" localSheetId="7" hidden="1">#REF!</definedName>
    <definedName name="_Key2" localSheetId="0">!#REF!</definedName>
    <definedName name="_Key2" localSheetId="5">!#REF!</definedName>
    <definedName name="_Key2">!#REF!</definedName>
    <definedName name="_la29" localSheetId="5" hidden="1">#REF!</definedName>
    <definedName name="_la29" hidden="1">#REF!</definedName>
    <definedName name="_la3" localSheetId="5" hidden="1">#REF!</definedName>
    <definedName name="_la3" hidden="1">#REF!</definedName>
    <definedName name="_la31" localSheetId="5" hidden="1">#REF!</definedName>
    <definedName name="_la31" hidden="1">#REF!</definedName>
    <definedName name="_la32" localSheetId="5" hidden="1">#REF!</definedName>
    <definedName name="_la32" hidden="1">#REF!</definedName>
    <definedName name="_la4" localSheetId="5" hidden="1">#REF!</definedName>
    <definedName name="_la4" hidden="1">#REF!</definedName>
    <definedName name="_la5" localSheetId="5" hidden="1">#REF!</definedName>
    <definedName name="_la5" hidden="1">#REF!</definedName>
    <definedName name="_la6" localSheetId="5" hidden="1">#REF!</definedName>
    <definedName name="_la6" hidden="1">#REF!</definedName>
    <definedName name="_la7" localSheetId="5" hidden="1">#REF!</definedName>
    <definedName name="_la7" hidden="1">#REF!</definedName>
    <definedName name="_la8" localSheetId="5" hidden="1">#REF!</definedName>
    <definedName name="_la8" hidden="1">#REF!</definedName>
    <definedName name="_la9" localSheetId="5" hidden="1">#REF!</definedName>
    <definedName name="_la9" hidden="1">#REF!</definedName>
    <definedName name="_lb1" localSheetId="5" hidden="1">#REF!</definedName>
    <definedName name="_lb1" hidden="1">#REF!</definedName>
    <definedName name="_lb10" localSheetId="5" hidden="1">#REF!</definedName>
    <definedName name="_lb10" hidden="1">#REF!</definedName>
    <definedName name="_lb11" localSheetId="5" hidden="1">#REF!</definedName>
    <definedName name="_lb11" hidden="1">#REF!</definedName>
    <definedName name="_lb12" localSheetId="5" hidden="1">#REF!</definedName>
    <definedName name="_lb12" hidden="1">#REF!</definedName>
    <definedName name="_lb13" localSheetId="5" hidden="1">#REF!</definedName>
    <definedName name="_lb13" hidden="1">#REF!</definedName>
    <definedName name="_lb14" localSheetId="5" hidden="1">#REF!</definedName>
    <definedName name="_lb14" hidden="1">#REF!</definedName>
    <definedName name="_lb15" localSheetId="5" hidden="1">#REF!</definedName>
    <definedName name="_lb15" hidden="1">#REF!</definedName>
    <definedName name="_lb16" localSheetId="5" hidden="1">#REF!</definedName>
    <definedName name="_lb16" hidden="1">#REF!</definedName>
    <definedName name="_lb17" localSheetId="5" hidden="1">#REF!</definedName>
    <definedName name="_lb17" hidden="1">#REF!</definedName>
    <definedName name="_lb18" localSheetId="5" hidden="1">#REF!</definedName>
    <definedName name="_lb18" hidden="1">#REF!</definedName>
    <definedName name="_lb19" localSheetId="5" hidden="1">#REF!</definedName>
    <definedName name="_lb19" hidden="1">#REF!</definedName>
    <definedName name="_lb2" localSheetId="5" hidden="1">#REF!</definedName>
    <definedName name="_lb2" hidden="1">#REF!</definedName>
    <definedName name="_lb20" localSheetId="5" hidden="1">#REF!</definedName>
    <definedName name="_lb20" hidden="1">#REF!</definedName>
    <definedName name="_lb21" localSheetId="5" hidden="1">#REF!</definedName>
    <definedName name="_lb21" hidden="1">#REF!</definedName>
    <definedName name="_lb22" localSheetId="5" hidden="1">#REF!</definedName>
    <definedName name="_lb22" hidden="1">#REF!</definedName>
    <definedName name="_lb23" localSheetId="5" hidden="1">#REF!</definedName>
    <definedName name="_lb23" hidden="1">#REF!</definedName>
    <definedName name="_lb24" localSheetId="5" hidden="1">#REF!</definedName>
    <definedName name="_lb24" hidden="1">#REF!</definedName>
    <definedName name="_lb25" localSheetId="5" hidden="1">#REF!</definedName>
    <definedName name="_lb25" hidden="1">#REF!</definedName>
    <definedName name="_lb27" localSheetId="5" hidden="1">#REF!</definedName>
    <definedName name="_lb27" hidden="1">#REF!</definedName>
    <definedName name="_lb28" localSheetId="5" hidden="1">#REF!</definedName>
    <definedName name="_lb28" hidden="1">#REF!</definedName>
    <definedName name="_lb29" localSheetId="5" hidden="1">#REF!</definedName>
    <definedName name="_lb29" hidden="1">#REF!</definedName>
    <definedName name="_lb3" localSheetId="5" hidden="1">#REF!</definedName>
    <definedName name="_lb3" hidden="1">#REF!</definedName>
    <definedName name="_lb30" localSheetId="5" hidden="1">#REF!</definedName>
    <definedName name="_lb30" hidden="1">#REF!</definedName>
    <definedName name="_lb31" localSheetId="5" hidden="1">#REF!</definedName>
    <definedName name="_lb31" hidden="1">#REF!</definedName>
    <definedName name="_lb32" localSheetId="5" hidden="1">#REF!</definedName>
    <definedName name="_lb32" hidden="1">#REF!</definedName>
    <definedName name="_lb4" localSheetId="5" hidden="1">#REF!</definedName>
    <definedName name="_lb4" hidden="1">#REF!</definedName>
    <definedName name="_lb5" localSheetId="5" hidden="1">#REF!</definedName>
    <definedName name="_lb5" hidden="1">#REF!</definedName>
    <definedName name="_lb6" localSheetId="5" hidden="1">#REF!</definedName>
    <definedName name="_lb6" hidden="1">#REF!</definedName>
    <definedName name="_lb7" localSheetId="5" hidden="1">#REF!</definedName>
    <definedName name="_lb7" hidden="1">#REF!</definedName>
    <definedName name="_lb8" localSheetId="5" hidden="1">#REF!</definedName>
    <definedName name="_lb8" hidden="1">#REF!</definedName>
    <definedName name="_lb9" localSheetId="5" hidden="1">#REF!</definedName>
    <definedName name="_lb9" hidden="1">#REF!</definedName>
    <definedName name="_lbc1" localSheetId="5" hidden="1">#REF!</definedName>
    <definedName name="_lbc1" hidden="1">#REF!</definedName>
    <definedName name="_lbc10" localSheetId="5" hidden="1">#REF!</definedName>
    <definedName name="_lbc10" hidden="1">#REF!</definedName>
    <definedName name="_lbc11" localSheetId="5" hidden="1">#REF!</definedName>
    <definedName name="_lbc11" hidden="1">#REF!</definedName>
    <definedName name="_lbc12" localSheetId="5" hidden="1">#REF!</definedName>
    <definedName name="_lbc12" hidden="1">#REF!</definedName>
    <definedName name="_lbc13" localSheetId="5" hidden="1">#REF!</definedName>
    <definedName name="_lbc13" hidden="1">#REF!</definedName>
    <definedName name="_lbc14" localSheetId="5" hidden="1">#REF!</definedName>
    <definedName name="_lbc14" hidden="1">#REF!</definedName>
    <definedName name="_lbc15" localSheetId="5" hidden="1">#REF!</definedName>
    <definedName name="_lbc15" hidden="1">#REF!</definedName>
    <definedName name="_lbc16" localSheetId="5" hidden="1">#REF!</definedName>
    <definedName name="_lbc16" hidden="1">#REF!</definedName>
    <definedName name="_lbc17" localSheetId="5" hidden="1">#REF!</definedName>
    <definedName name="_lbc17" hidden="1">#REF!</definedName>
    <definedName name="_lbc18" localSheetId="5" hidden="1">#REF!</definedName>
    <definedName name="_lbc18" hidden="1">#REF!</definedName>
    <definedName name="_lbc19" localSheetId="5" hidden="1">#REF!</definedName>
    <definedName name="_lbc19" hidden="1">#REF!</definedName>
    <definedName name="_lbc2" localSheetId="5" hidden="1">#REF!</definedName>
    <definedName name="_lbc2" hidden="1">#REF!</definedName>
    <definedName name="_lbc20" localSheetId="5" hidden="1">#REF!</definedName>
    <definedName name="_lbc20" hidden="1">#REF!</definedName>
    <definedName name="_lbc21" localSheetId="5" hidden="1">#REF!</definedName>
    <definedName name="_lbc21" hidden="1">#REF!</definedName>
    <definedName name="_lbc22" localSheetId="5" hidden="1">#REF!</definedName>
    <definedName name="_lbc22" hidden="1">#REF!</definedName>
    <definedName name="_lbc23" localSheetId="5" hidden="1">#REF!</definedName>
    <definedName name="_lbc23" hidden="1">#REF!</definedName>
    <definedName name="_lbc24" localSheetId="5" hidden="1">#REF!</definedName>
    <definedName name="_lbc24" hidden="1">#REF!</definedName>
    <definedName name="_lbc25" localSheetId="5" hidden="1">#REF!</definedName>
    <definedName name="_lbc25" hidden="1">#REF!</definedName>
    <definedName name="_lbc26" localSheetId="5" hidden="1">#REF!</definedName>
    <definedName name="_lbc26" hidden="1">#REF!</definedName>
    <definedName name="_lbc27" localSheetId="5" hidden="1">#REF!</definedName>
    <definedName name="_lbc27" hidden="1">#REF!</definedName>
    <definedName name="_lbc28" localSheetId="5" hidden="1">#REF!</definedName>
    <definedName name="_lbc28" hidden="1">#REF!</definedName>
    <definedName name="_lbc29" localSheetId="5" hidden="1">#REF!</definedName>
    <definedName name="_lbc29" hidden="1">#REF!</definedName>
    <definedName name="_lbc3" localSheetId="5" hidden="1">#REF!</definedName>
    <definedName name="_lbc3" hidden="1">#REF!</definedName>
    <definedName name="_lbc31" localSheetId="5" hidden="1">#REF!</definedName>
    <definedName name="_lbc31" hidden="1">#REF!</definedName>
    <definedName name="_lbc32" localSheetId="5" hidden="1">#REF!</definedName>
    <definedName name="_lbc32" hidden="1">#REF!</definedName>
    <definedName name="_lbc4" localSheetId="5" hidden="1">#REF!</definedName>
    <definedName name="_lbc4" hidden="1">#REF!</definedName>
    <definedName name="_lbc5" localSheetId="5" hidden="1">#REF!</definedName>
    <definedName name="_lbc5" hidden="1">#REF!</definedName>
    <definedName name="_lbc6" localSheetId="5" hidden="1">#REF!</definedName>
    <definedName name="_lbc6" hidden="1">#REF!</definedName>
    <definedName name="_lbc7" localSheetId="5" hidden="1">#REF!</definedName>
    <definedName name="_lbc7" hidden="1">#REF!</definedName>
    <definedName name="_lbc8" localSheetId="5" hidden="1">#REF!</definedName>
    <definedName name="_lbc8" hidden="1">#REF!</definedName>
    <definedName name="_lbc9" localSheetId="5" hidden="1">#REF!</definedName>
    <definedName name="_lbc9" hidden="1">#REF!</definedName>
    <definedName name="_ld26" localSheetId="5" hidden="1">#REF!</definedName>
    <definedName name="_ld26" hidden="1">#REF!</definedName>
    <definedName name="_ld31" localSheetId="5" hidden="1">#REF!</definedName>
    <definedName name="_ld31" hidden="1">#REF!</definedName>
    <definedName name="_le31" localSheetId="5" hidden="1">#REF!</definedName>
    <definedName name="_le31" hidden="1">#REF!</definedName>
    <definedName name="_lf31" localSheetId="5" hidden="1">#REF!</definedName>
    <definedName name="_lf31" hidden="1">#REF!</definedName>
    <definedName name="_Order1">255</definedName>
    <definedName name="_Order2">255</definedName>
    <definedName name="_Sort" localSheetId="7" hidden="1">#REF!</definedName>
    <definedName name="_Sort" localSheetId="0">!#REF!</definedName>
    <definedName name="_Sort" localSheetId="5">!#REF!</definedName>
    <definedName name="_Sort">!#REF!</definedName>
    <definedName name="_x10" localSheetId="5" hidden="1">#REF!</definedName>
    <definedName name="_x10" hidden="1">#REF!</definedName>
    <definedName name="_x11" localSheetId="5" hidden="1">#REF!</definedName>
    <definedName name="_x11" hidden="1">#REF!</definedName>
    <definedName name="_x12" localSheetId="5" hidden="1">#REF!</definedName>
    <definedName name="_x12" hidden="1">#REF!</definedName>
    <definedName name="_x13" localSheetId="5" hidden="1">#REF!</definedName>
    <definedName name="_x13" hidden="1">#REF!</definedName>
    <definedName name="_x14" localSheetId="5" hidden="1">#REF!</definedName>
    <definedName name="_x14" hidden="1">#REF!</definedName>
    <definedName name="_x15" localSheetId="5" hidden="1">#REF!</definedName>
    <definedName name="_x15" hidden="1">#REF!</definedName>
    <definedName name="_x16" localSheetId="5" hidden="1">#REF!</definedName>
    <definedName name="_x16" hidden="1">#REF!</definedName>
    <definedName name="_x17" localSheetId="5" hidden="1">#REF!</definedName>
    <definedName name="_x17" hidden="1">#REF!</definedName>
    <definedName name="_x18" localSheetId="5" hidden="1">#REF!</definedName>
    <definedName name="_x18" hidden="1">#REF!</definedName>
    <definedName name="_x19" localSheetId="5" hidden="1">#REF!</definedName>
    <definedName name="_x19" hidden="1">#REF!</definedName>
    <definedName name="_x20" localSheetId="5" hidden="1">#REF!</definedName>
    <definedName name="_x20" hidden="1">#REF!</definedName>
    <definedName name="_x21" localSheetId="5" hidden="1">#REF!</definedName>
    <definedName name="_x21" hidden="1">#REF!</definedName>
    <definedName name="_x22" localSheetId="5" hidden="1">#REF!</definedName>
    <definedName name="_x22" hidden="1">#REF!</definedName>
    <definedName name="_x23" localSheetId="5" hidden="1">#REF!</definedName>
    <definedName name="_x23" hidden="1">#REF!</definedName>
    <definedName name="_x24" localSheetId="5" hidden="1">#REF!</definedName>
    <definedName name="_x24" hidden="1">#REF!</definedName>
    <definedName name="_x25" localSheetId="5" hidden="1">#REF!</definedName>
    <definedName name="_x25" hidden="1">#REF!</definedName>
    <definedName name="_x28" localSheetId="5" hidden="1">#REF!</definedName>
    <definedName name="_x28" hidden="1">#REF!</definedName>
    <definedName name="_x29" localSheetId="5" hidden="1">#REF!</definedName>
    <definedName name="_x29" hidden="1">#REF!</definedName>
    <definedName name="_x32" localSheetId="5" hidden="1">#REF!</definedName>
    <definedName name="_x32" hidden="1">#REF!</definedName>
    <definedName name="_x4" localSheetId="5" hidden="1">#REF!</definedName>
    <definedName name="_x4" hidden="1">#REF!</definedName>
    <definedName name="_x5" localSheetId="5" hidden="1">#REF!</definedName>
    <definedName name="_x5" hidden="1">#REF!</definedName>
    <definedName name="_x6" localSheetId="5" hidden="1">#REF!</definedName>
    <definedName name="_x6" hidden="1">#REF!</definedName>
    <definedName name="_x7" localSheetId="5" hidden="1">#REF!</definedName>
    <definedName name="_x7" hidden="1">#REF!</definedName>
    <definedName name="_x8" localSheetId="5" hidden="1">#REF!</definedName>
    <definedName name="_x8" hidden="1">#REF!</definedName>
    <definedName name="_x9" localSheetId="5" hidden="1">#REF!</definedName>
    <definedName name="_x9" hidden="1">#REF!</definedName>
    <definedName name="achar18" localSheetId="5" hidden="1">#REF!</definedName>
    <definedName name="achar18" hidden="1">#REF!</definedName>
    <definedName name="achar19" localSheetId="5" hidden="1">#REF!</definedName>
    <definedName name="achar19" hidden="1">#REF!</definedName>
    <definedName name="achart1" localSheetId="5" hidden="1">#REF!</definedName>
    <definedName name="achart1" hidden="1">#REF!</definedName>
    <definedName name="achart10" localSheetId="5" hidden="1">#REF!</definedName>
    <definedName name="achart10" hidden="1">#REF!</definedName>
    <definedName name="achart11" localSheetId="5" hidden="1">#REF!</definedName>
    <definedName name="achart11" hidden="1">#REF!</definedName>
    <definedName name="achart12" localSheetId="5" hidden="1">#REF!</definedName>
    <definedName name="achart12" hidden="1">#REF!</definedName>
    <definedName name="achart13" localSheetId="5" hidden="1">#REF!</definedName>
    <definedName name="achart13" hidden="1">#REF!</definedName>
    <definedName name="achart14" localSheetId="5" hidden="1">#REF!</definedName>
    <definedName name="achart14" hidden="1">#REF!</definedName>
    <definedName name="achart15" localSheetId="5" hidden="1">#REF!</definedName>
    <definedName name="achart15" hidden="1">#REF!</definedName>
    <definedName name="achart16" localSheetId="5" hidden="1">#REF!</definedName>
    <definedName name="achart16" hidden="1">#REF!</definedName>
    <definedName name="achart17" localSheetId="5" hidden="1">#REF!</definedName>
    <definedName name="achart17" hidden="1">#REF!</definedName>
    <definedName name="achart2" localSheetId="5" hidden="1">#REF!</definedName>
    <definedName name="achart2" hidden="1">#REF!</definedName>
    <definedName name="achart20" localSheetId="5" hidden="1">#REF!</definedName>
    <definedName name="achart20" hidden="1">#REF!</definedName>
    <definedName name="achart21" localSheetId="5" hidden="1">#REF!</definedName>
    <definedName name="achart21" hidden="1">#REF!</definedName>
    <definedName name="achart22" localSheetId="5" hidden="1">#REF!</definedName>
    <definedName name="achart22" hidden="1">#REF!</definedName>
    <definedName name="achart23" localSheetId="5" hidden="1">#REF!</definedName>
    <definedName name="achart23" hidden="1">#REF!</definedName>
    <definedName name="achart24" localSheetId="5" hidden="1">#REF!</definedName>
    <definedName name="achart24" hidden="1">#REF!</definedName>
    <definedName name="achart25" localSheetId="5" hidden="1">#REF!</definedName>
    <definedName name="achart25" hidden="1">#REF!</definedName>
    <definedName name="achart26" localSheetId="5" hidden="1">#REF!</definedName>
    <definedName name="achart26" hidden="1">#REF!</definedName>
    <definedName name="achart27" localSheetId="5" hidden="1">#REF!</definedName>
    <definedName name="achart27" hidden="1">#REF!</definedName>
    <definedName name="achart28" localSheetId="5" hidden="1">#REF!</definedName>
    <definedName name="achart28" hidden="1">#REF!</definedName>
    <definedName name="achart29" localSheetId="5" hidden="1">#REF!</definedName>
    <definedName name="achart29" hidden="1">#REF!</definedName>
    <definedName name="achart3" localSheetId="5" hidden="1">#REF!</definedName>
    <definedName name="achart3" hidden="1">#REF!</definedName>
    <definedName name="achart30" localSheetId="5" hidden="1">#REF!</definedName>
    <definedName name="achart30" hidden="1">#REF!</definedName>
    <definedName name="achart31" localSheetId="5" hidden="1">#REF!</definedName>
    <definedName name="achart31" hidden="1">#REF!</definedName>
    <definedName name="achart32" localSheetId="5" hidden="1">#REF!</definedName>
    <definedName name="achart32" hidden="1">#REF!</definedName>
    <definedName name="achart4" localSheetId="5" hidden="1">#REF!</definedName>
    <definedName name="achart4" hidden="1">#REF!</definedName>
    <definedName name="achart5" localSheetId="5" hidden="1">#REF!</definedName>
    <definedName name="achart5" hidden="1">#REF!</definedName>
    <definedName name="achart6" localSheetId="5" hidden="1">#REF!</definedName>
    <definedName name="achart6" hidden="1">#REF!</definedName>
    <definedName name="achart7" localSheetId="5" hidden="1">#REF!</definedName>
    <definedName name="achart7" hidden="1">#REF!</definedName>
    <definedName name="achart8" localSheetId="5" hidden="1">#REF!</definedName>
    <definedName name="achart8" hidden="1">#REF!</definedName>
    <definedName name="achart9" localSheetId="5" hidden="1">#REF!</definedName>
    <definedName name="achart9" hidden="1">#REF!</definedName>
    <definedName name="ACRE" localSheetId="7" hidden="1">#REF!</definedName>
    <definedName name="ACRE" localSheetId="0">!#REF!</definedName>
    <definedName name="ACRE" localSheetId="5">!#REF!</definedName>
    <definedName name="ACRE">!#REF!</definedName>
    <definedName name="ademir" localSheetId="7" hidden="1">{#N/A,#N/A,FALSE,"Cronograma";#N/A,#N/A,FALSE,"Cronogr. 2"}</definedName>
    <definedName name="ademir">"{#N/A;#N/A;FALSE;""Cronograma""|#N/A;#N/A;FALSE;""Cronogr. 2""}"</definedName>
    <definedName name="anscount" hidden="1">1</definedName>
    <definedName name="_xlnm.Print_Area" localSheetId="8">ABC!$D$5:$M$59</definedName>
    <definedName name="_xlnm.Print_Area" localSheetId="7">CRONOGRAMA!$B$1:$M$123</definedName>
    <definedName name="_xlnm.Print_Area" localSheetId="6">'Memória de Cálculo - Palmeira'!$A$1:$P$236</definedName>
    <definedName name="_xlnm.Print_Area" localSheetId="0">ORÇAMENTO!$A$1:$J$108</definedName>
    <definedName name="bchar10" localSheetId="5" hidden="1">#REF!</definedName>
    <definedName name="bchar10" hidden="1">#REF!</definedName>
    <definedName name="bchart1" localSheetId="5" hidden="1">#REF!</definedName>
    <definedName name="bchart1" hidden="1">#REF!</definedName>
    <definedName name="bchart11" localSheetId="5" hidden="1">#REF!</definedName>
    <definedName name="bchart11" hidden="1">#REF!</definedName>
    <definedName name="bchart12" localSheetId="5" hidden="1">#REF!</definedName>
    <definedName name="bchart12" hidden="1">#REF!</definedName>
    <definedName name="bchart13" localSheetId="5" hidden="1">#REF!</definedName>
    <definedName name="bchart13" hidden="1">#REF!</definedName>
    <definedName name="bchart14" localSheetId="5" hidden="1">#REF!</definedName>
    <definedName name="bchart14" hidden="1">#REF!</definedName>
    <definedName name="bchart15" localSheetId="5" hidden="1">#REF!</definedName>
    <definedName name="bchart15" hidden="1">#REF!</definedName>
    <definedName name="bchart16" localSheetId="5" hidden="1">#REF!</definedName>
    <definedName name="bchart16" hidden="1">#REF!</definedName>
    <definedName name="bchart17" localSheetId="5" hidden="1">#REF!</definedName>
    <definedName name="bchart17" hidden="1">#REF!</definedName>
    <definedName name="bchart18" localSheetId="5" hidden="1">#REF!</definedName>
    <definedName name="bchart18" hidden="1">#REF!</definedName>
    <definedName name="bchart19" localSheetId="5" hidden="1">#REF!</definedName>
    <definedName name="bchart19" hidden="1">#REF!</definedName>
    <definedName name="bchart2" localSheetId="5" hidden="1">#REF!</definedName>
    <definedName name="bchart2" hidden="1">#REF!</definedName>
    <definedName name="bchart20" localSheetId="5" hidden="1">#REF!</definedName>
    <definedName name="bchart20" hidden="1">#REF!</definedName>
    <definedName name="bchart21" localSheetId="5" hidden="1">#REF!</definedName>
    <definedName name="bchart21" hidden="1">#REF!</definedName>
    <definedName name="bchart22" localSheetId="5" hidden="1">#REF!</definedName>
    <definedName name="bchart22" hidden="1">#REF!</definedName>
    <definedName name="bchart23" localSheetId="5" hidden="1">#REF!</definedName>
    <definedName name="bchart23" hidden="1">#REF!</definedName>
    <definedName name="bchart24" localSheetId="5" hidden="1">#REF!</definedName>
    <definedName name="bchart24" hidden="1">#REF!</definedName>
    <definedName name="bchart25" localSheetId="5" hidden="1">#REF!</definedName>
    <definedName name="bchart25" hidden="1">#REF!</definedName>
    <definedName name="bchart26" localSheetId="5" hidden="1">#REF!</definedName>
    <definedName name="bchart26" hidden="1">#REF!</definedName>
    <definedName name="bchart27" localSheetId="5" hidden="1">#REF!</definedName>
    <definedName name="bchart27" hidden="1">#REF!</definedName>
    <definedName name="bchart28" localSheetId="5" hidden="1">#REF!</definedName>
    <definedName name="bchart28" hidden="1">#REF!</definedName>
    <definedName name="bchart29" localSheetId="5" hidden="1">#REF!</definedName>
    <definedName name="bchart29" hidden="1">#REF!</definedName>
    <definedName name="bchart3" localSheetId="5" hidden="1">#REF!</definedName>
    <definedName name="bchart3" hidden="1">#REF!</definedName>
    <definedName name="bchart30" localSheetId="5" hidden="1">#REF!</definedName>
    <definedName name="bchart30" hidden="1">#REF!</definedName>
    <definedName name="bchart31" localSheetId="5" hidden="1">#REF!</definedName>
    <definedName name="bchart31" hidden="1">#REF!</definedName>
    <definedName name="bchart32" localSheetId="5" hidden="1">#REF!</definedName>
    <definedName name="bchart32" hidden="1">#REF!</definedName>
    <definedName name="bchart4" localSheetId="5" hidden="1">#REF!</definedName>
    <definedName name="bchart4" hidden="1">#REF!</definedName>
    <definedName name="bchart5" localSheetId="5" hidden="1">#REF!</definedName>
    <definedName name="bchart5" hidden="1">#REF!</definedName>
    <definedName name="bchart6" localSheetId="5" hidden="1">#REF!</definedName>
    <definedName name="bchart6" hidden="1">#REF!</definedName>
    <definedName name="bchart7" localSheetId="5" hidden="1">#REF!</definedName>
    <definedName name="bchart7" hidden="1">#REF!</definedName>
    <definedName name="bchart8" localSheetId="5" hidden="1">#REF!</definedName>
    <definedName name="bchart8" hidden="1">#REF!</definedName>
    <definedName name="bchart9" localSheetId="5" hidden="1">#REF!</definedName>
    <definedName name="bchart9" hidden="1">#REF!</definedName>
    <definedName name="bosta" localSheetId="7" hidden="1">{#N/A,#N/A,FALSE,"Cronograma";#N/A,#N/A,FALSE,"Cronogr. 2"}</definedName>
    <definedName name="bosta">"{#N/A;#N/A;FALSE;""Cronograma""|#N/A;#N/A;FALSE;""Cronogr. 2""}"</definedName>
    <definedName name="CA´L" localSheetId="7" hidden="1">{#N/A,#N/A,FALSE,"Cronograma";#N/A,#N/A,FALSE,"Cronogr. 2"}</definedName>
    <definedName name="CA´L">"{#N/A;#N/A;FALSE;""Cronograma""|#N/A;#N/A;FALSE;""Cronogr. 2""}"</definedName>
    <definedName name="cchart1" localSheetId="5" hidden="1">#REF!</definedName>
    <definedName name="cchart1" hidden="1">#REF!</definedName>
    <definedName name="cchart10" localSheetId="5" hidden="1">#REF!</definedName>
    <definedName name="cchart10" hidden="1">#REF!</definedName>
    <definedName name="cchart11" localSheetId="5" hidden="1">#REF!</definedName>
    <definedName name="cchart11" hidden="1">#REF!</definedName>
    <definedName name="cchart12" localSheetId="5" hidden="1">#REF!</definedName>
    <definedName name="cchart12" hidden="1">#REF!</definedName>
    <definedName name="cchart13" localSheetId="5" hidden="1">#REF!</definedName>
    <definedName name="cchart13" hidden="1">#REF!</definedName>
    <definedName name="cchart14" localSheetId="5" hidden="1">#REF!</definedName>
    <definedName name="cchart14" hidden="1">#REF!</definedName>
    <definedName name="cchart15" localSheetId="5" hidden="1">#REF!</definedName>
    <definedName name="cchart15" hidden="1">#REF!</definedName>
    <definedName name="cchart16" localSheetId="5" hidden="1">#REF!</definedName>
    <definedName name="cchart16" hidden="1">#REF!</definedName>
    <definedName name="cchart17" localSheetId="5" hidden="1">#REF!</definedName>
    <definedName name="cchart17" hidden="1">#REF!</definedName>
    <definedName name="cchart18" localSheetId="5" hidden="1">#REF!</definedName>
    <definedName name="cchart18" hidden="1">#REF!</definedName>
    <definedName name="cchart19" localSheetId="5" hidden="1">#REF!</definedName>
    <definedName name="cchart19" hidden="1">#REF!</definedName>
    <definedName name="cchart2" localSheetId="5" hidden="1">#REF!</definedName>
    <definedName name="cchart2" hidden="1">#REF!</definedName>
    <definedName name="cchart20" localSheetId="5" hidden="1">#REF!</definedName>
    <definedName name="cchart20" hidden="1">#REF!</definedName>
    <definedName name="cchart21" localSheetId="5" hidden="1">#REF!</definedName>
    <definedName name="cchart21" hidden="1">#REF!</definedName>
    <definedName name="cchart22" localSheetId="5" hidden="1">#REF!</definedName>
    <definedName name="cchart22" hidden="1">#REF!</definedName>
    <definedName name="cchart23" localSheetId="5" hidden="1">#REF!</definedName>
    <definedName name="cchart23" hidden="1">#REF!</definedName>
    <definedName name="cchart24" localSheetId="5" hidden="1">#REF!</definedName>
    <definedName name="cchart24" hidden="1">#REF!</definedName>
    <definedName name="cchart25" localSheetId="5" hidden="1">#REF!</definedName>
    <definedName name="cchart25" hidden="1">#REF!</definedName>
    <definedName name="cchart26" localSheetId="5" hidden="1">#REF!</definedName>
    <definedName name="cchart26" hidden="1">#REF!</definedName>
    <definedName name="cchart27" localSheetId="5" hidden="1">#REF!</definedName>
    <definedName name="cchart27" hidden="1">#REF!</definedName>
    <definedName name="cchart28" localSheetId="5" hidden="1">#REF!</definedName>
    <definedName name="cchart28" hidden="1">#REF!</definedName>
    <definedName name="cchart29" localSheetId="5" hidden="1">#REF!</definedName>
    <definedName name="cchart29" hidden="1">#REF!</definedName>
    <definedName name="cchart3" localSheetId="5" hidden="1">#REF!</definedName>
    <definedName name="cchart3" hidden="1">#REF!</definedName>
    <definedName name="cchart31" localSheetId="5" hidden="1">#REF!</definedName>
    <definedName name="cchart31" hidden="1">#REF!</definedName>
    <definedName name="cchart32" localSheetId="5" hidden="1">#REF!</definedName>
    <definedName name="cchart32" hidden="1">#REF!</definedName>
    <definedName name="cchart4" localSheetId="5" hidden="1">#REF!</definedName>
    <definedName name="cchart4" hidden="1">#REF!</definedName>
    <definedName name="cchart5" localSheetId="5" hidden="1">#REF!</definedName>
    <definedName name="cchart5" hidden="1">#REF!</definedName>
    <definedName name="cchart6" localSheetId="5" hidden="1">#REF!</definedName>
    <definedName name="cchart6" hidden="1">#REF!</definedName>
    <definedName name="cchart7" localSheetId="5" hidden="1">#REF!</definedName>
    <definedName name="cchart7" hidden="1">#REF!</definedName>
    <definedName name="cchart8" localSheetId="5" hidden="1">#REF!</definedName>
    <definedName name="cchart8" hidden="1">#REF!</definedName>
    <definedName name="cchart9" localSheetId="5" hidden="1">#REF!</definedName>
    <definedName name="cchart9" hidden="1">#REF!</definedName>
    <definedName name="concorrentes" localSheetId="7" hidden="1">{#N/A,#N/A,FALSE,"Cronograma";#N/A,#N/A,FALSE,"Cronogr. 2"}</definedName>
    <definedName name="concorrentes">"{#N/A;#N/A;FALSE;""Cronograma""|#N/A;#N/A;FALSE;""Cronogr. 2""}"</definedName>
    <definedName name="CPOS" localSheetId="0">#REF!</definedName>
    <definedName name="CPOS" localSheetId="5">#REF!</definedName>
    <definedName name="CPOS">#REF!</definedName>
    <definedName name="dchart26" localSheetId="5" hidden="1">#REF!</definedName>
    <definedName name="dchart26" hidden="1">#REF!</definedName>
    <definedName name="dchart31" localSheetId="5" hidden="1">#REF!</definedName>
    <definedName name="dchart31" hidden="1">#REF!</definedName>
    <definedName name="echart31" localSheetId="5" hidden="1">#REF!</definedName>
    <definedName name="echart31" hidden="1">#REF!</definedName>
    <definedName name="EDIF" localSheetId="0">#REF!</definedName>
    <definedName name="EDIF" localSheetId="5">#REF!</definedName>
    <definedName name="EDIF">#REF!</definedName>
    <definedName name="fchart31" localSheetId="5" hidden="1">#REF!</definedName>
    <definedName name="fchart31" hidden="1">#REF!</definedName>
    <definedName name="FDE" localSheetId="0">#REF!</definedName>
    <definedName name="FDE" localSheetId="5">#REF!</definedName>
    <definedName name="FDE">#REF!</definedName>
    <definedName name="HTML_CodePage" hidden="1">1252</definedName>
    <definedName name="HTML_Control" hidden="1">{"'Índice'!$A$1:$K$49"}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Title" hidden="1">"Gerência de Administração e Controle de Gestão"</definedName>
    <definedName name="lbla1" localSheetId="5" hidden="1">#REF!</definedName>
    <definedName name="lbla1" hidden="1">#REF!</definedName>
    <definedName name="lbla10" localSheetId="5" hidden="1">#REF!</definedName>
    <definedName name="lbla10" hidden="1">#REF!</definedName>
    <definedName name="lbla11" localSheetId="5" hidden="1">#REF!</definedName>
    <definedName name="lbla11" hidden="1">#REF!</definedName>
    <definedName name="lbla12" localSheetId="5" hidden="1">#REF!</definedName>
    <definedName name="lbla12" hidden="1">#REF!</definedName>
    <definedName name="lbla13" localSheetId="5" hidden="1">#REF!</definedName>
    <definedName name="lbla13" hidden="1">#REF!</definedName>
    <definedName name="lbla14" localSheetId="5" hidden="1">#REF!</definedName>
    <definedName name="lbla14" hidden="1">#REF!</definedName>
    <definedName name="lbla15" localSheetId="5" hidden="1">#REF!</definedName>
    <definedName name="lbla15" hidden="1">#REF!</definedName>
    <definedName name="lbla16" localSheetId="5" hidden="1">#REF!</definedName>
    <definedName name="lbla16" hidden="1">#REF!</definedName>
    <definedName name="lbla17" localSheetId="5" hidden="1">#REF!</definedName>
    <definedName name="lbla17" hidden="1">#REF!</definedName>
    <definedName name="lbla18" localSheetId="5" hidden="1">#REF!</definedName>
    <definedName name="lbla18" hidden="1">#REF!</definedName>
    <definedName name="lbla19" localSheetId="5" hidden="1">#REF!</definedName>
    <definedName name="lbla19" hidden="1">#REF!</definedName>
    <definedName name="lbla2" localSheetId="5" hidden="1">#REF!</definedName>
    <definedName name="lbla2" hidden="1">#REF!</definedName>
    <definedName name="lbla20" localSheetId="5" hidden="1">#REF!</definedName>
    <definedName name="lbla20" hidden="1">#REF!</definedName>
    <definedName name="lbla21" localSheetId="5" hidden="1">#REF!</definedName>
    <definedName name="lbla21" hidden="1">#REF!</definedName>
    <definedName name="lbla22" localSheetId="5" hidden="1">#REF!</definedName>
    <definedName name="lbla22" hidden="1">#REF!</definedName>
    <definedName name="lbla23" localSheetId="5" hidden="1">#REF!</definedName>
    <definedName name="lbla23" hidden="1">#REF!</definedName>
    <definedName name="lbla24" localSheetId="5" hidden="1">#REF!</definedName>
    <definedName name="lbla24" hidden="1">#REF!</definedName>
    <definedName name="lbla25" localSheetId="5" hidden="1">#REF!</definedName>
    <definedName name="lbla25" hidden="1">#REF!</definedName>
    <definedName name="lbla27" localSheetId="5" hidden="1">#REF!</definedName>
    <definedName name="lbla27" hidden="1">#REF!</definedName>
    <definedName name="lbla28" localSheetId="5" hidden="1">#REF!</definedName>
    <definedName name="lbla28" hidden="1">#REF!</definedName>
    <definedName name="Máximo" hidden="1">{"'Índice'!$A$1:$K$49"}</definedName>
    <definedName name="N" localSheetId="5" hidden="1">[1]Planilha!#REF!</definedName>
    <definedName name="N" hidden="1">[1]Planilha!#REF!</definedName>
    <definedName name="o" localSheetId="5" hidden="1">#REF!</definedName>
    <definedName name="o" hidden="1">#REF!</definedName>
    <definedName name="Popular" localSheetId="7" hidden="1">{#N/A,#N/A,FALSE,"Cronograma";#N/A,#N/A,FALSE,"Cronogr. 2"}</definedName>
    <definedName name="Popular">"{#N/A;#N/A;FALSE;""Cronograma""|#N/A;#N/A;FALSE;""Cronogr. 2""}"</definedName>
    <definedName name="qwdqswd" localSheetId="5" hidden="1">#REF!</definedName>
    <definedName name="qwdqswd" hidden="1">#REF!</definedName>
    <definedName name="rio" localSheetId="7" hidden="1">{#N/A,#N/A,FALSE,"Cronograma";#N/A,#N/A,FALSE,"Cronogr. 2"}</definedName>
    <definedName name="rio">"{#N/A;#N/A;FALSE;""Cronograma""|#N/A;#N/A;FALSE;""Cronogr. 2""}"</definedName>
    <definedName name="sencount" hidden="1">1</definedName>
    <definedName name="SINAPI_AC" localSheetId="7" hidden="1">#REF!</definedName>
    <definedName name="SINAPI_AC" localSheetId="0">!#REF!</definedName>
    <definedName name="SINAPI_AC" localSheetId="5">!#REF!</definedName>
    <definedName name="SINAPI_AC">!#REF!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19.66</definedName>
    <definedName name="ss" localSheetId="7" hidden="1">{#N/A,#N/A,FALSE,"Cronograma";#N/A,#N/A,FALSE,"Cronogr. 2"}</definedName>
    <definedName name="ss">"{#N/A;#N/A;FALSE;""Cronograma""|#N/A;#N/A;FALSE;""Cronogr. 2""}"</definedName>
    <definedName name="_xlnm.Print_Titles" localSheetId="0">ORÇAMENTO!$1:$13</definedName>
    <definedName name="wrn.Cronograma." localSheetId="7" hidden="1">{#N/A,#N/A,FALSE,"Cronograma";#N/A,#N/A,FALSE,"Cronogr. 2"}</definedName>
    <definedName name="wrn.Cronograma.">"{#N/A;#N/A;FALSE;""Cronograma""|#N/A;#N/A;FALSE;""Cronogr. 2""}"</definedName>
    <definedName name="wrn.GERAL." localSheetId="7" hidden="1">{#N/A,#N/A,FALSE,"ET-CAPA";#N/A,#N/A,FALSE,"ET-PAG1";#N/A,#N/A,FALSE,"ET-PAG2";#N/A,#N/A,FALSE,"ET-PAG3";#N/A,#N/A,FALSE,"ET-PAG4";#N/A,#N/A,FALSE,"ET-PAG5"}</definedName>
    <definedName name="wrn.GERAL.">"{#N/A;#N/A;FALSE;""ET-CAPA""|#N/A;#N/A;FALSE;""ET-PAG1""|#N/A;#N/A;FALSE;""ET-PAG2""|#N/A;#N/A;FALSE;""ET-PAG3""|#N/A;#N/A;FALSE;""ET-PAG4""|#N/A;#N/A;FALSE;""ET-PAG5""}"</definedName>
    <definedName name="wrn.PENDENCIAS." localSheetId="7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>"{#N/A;#N/A;FALSE;""GERAL""|#N/A;#N/A;FALSE;""012-96""|#N/A;#N/A;FALSE;""018-96""|#N/A;#N/A;FALSE;""027-96""|#N/A;#N/A;FALSE;""059-96""|#N/A;#N/A;FALSE;""076-96""|#N/A;#N/A;FALSE;""019-97""|#N/A;#N/A;FALSE;""021-97""|#N/A;#N/A;FALSE;""022-97""|#N/A;#N/A;FALSE;""028-97""}"</definedName>
  </definedNames>
  <calcPr calcId="144525"/>
</workbook>
</file>

<file path=xl/calcChain.xml><?xml version="1.0" encoding="utf-8"?>
<calcChain xmlns="http://schemas.openxmlformats.org/spreadsheetml/2006/main">
  <c r="J14" i="19" l="1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13" i="19"/>
  <c r="I66" i="19" l="1"/>
  <c r="G66" i="19"/>
  <c r="I82" i="9"/>
  <c r="E45" i="19"/>
  <c r="D45" i="19"/>
  <c r="C45" i="19"/>
  <c r="E49" i="19"/>
  <c r="D49" i="19"/>
  <c r="C49" i="19"/>
  <c r="K14" i="19" l="1"/>
  <c r="K16" i="19"/>
  <c r="K18" i="19"/>
  <c r="K20" i="19"/>
  <c r="K22" i="19"/>
  <c r="K24" i="19"/>
  <c r="K26" i="19"/>
  <c r="K28" i="19"/>
  <c r="K30" i="19"/>
  <c r="K32" i="19"/>
  <c r="K34" i="19"/>
  <c r="K36" i="19"/>
  <c r="K38" i="19"/>
  <c r="K40" i="19"/>
  <c r="K42" i="19"/>
  <c r="K44" i="19"/>
  <c r="K46" i="19"/>
  <c r="K48" i="19"/>
  <c r="K50" i="19"/>
  <c r="K52" i="19"/>
  <c r="K54" i="19"/>
  <c r="K56" i="19"/>
  <c r="K58" i="19"/>
  <c r="K13" i="19"/>
  <c r="L13" i="19" s="1"/>
  <c r="K15" i="19"/>
  <c r="K17" i="19"/>
  <c r="K19" i="19"/>
  <c r="K21" i="19"/>
  <c r="K23" i="19"/>
  <c r="K25" i="19"/>
  <c r="K27" i="19"/>
  <c r="K29" i="19"/>
  <c r="K31" i="19"/>
  <c r="K33" i="19"/>
  <c r="K35" i="19"/>
  <c r="K37" i="19"/>
  <c r="K39" i="19"/>
  <c r="K41" i="19"/>
  <c r="K43" i="19"/>
  <c r="K45" i="19"/>
  <c r="K47" i="19"/>
  <c r="K49" i="19"/>
  <c r="K51" i="19"/>
  <c r="K53" i="19"/>
  <c r="K55" i="19"/>
  <c r="K57" i="19"/>
  <c r="K59" i="19"/>
  <c r="I45" i="4"/>
  <c r="H46" i="4"/>
  <c r="I46" i="4"/>
  <c r="J46" i="4"/>
  <c r="K46" i="4"/>
  <c r="H45" i="4"/>
  <c r="J45" i="4"/>
  <c r="K45" i="4"/>
  <c r="G45" i="4"/>
  <c r="M42" i="4"/>
  <c r="E42" i="4"/>
  <c r="E38" i="4"/>
  <c r="E34" i="4"/>
  <c r="E30" i="4"/>
  <c r="E26" i="4"/>
  <c r="E22" i="4"/>
  <c r="E18" i="4"/>
  <c r="E14" i="4"/>
  <c r="E45" i="4" s="1"/>
  <c r="L14" i="19" l="1"/>
  <c r="L15" i="19" s="1"/>
  <c r="L16" i="19" s="1"/>
  <c r="L17" i="19" s="1"/>
  <c r="L18" i="19" s="1"/>
  <c r="L19" i="19" s="1"/>
  <c r="L20" i="19" s="1"/>
  <c r="L21" i="19" s="1"/>
  <c r="L22" i="19" s="1"/>
  <c r="L23" i="19" s="1"/>
  <c r="L24" i="19" s="1"/>
  <c r="L25" i="19" s="1"/>
  <c r="L26" i="19" s="1"/>
  <c r="L27" i="19" s="1"/>
  <c r="L28" i="19" s="1"/>
  <c r="L29" i="19" s="1"/>
  <c r="L30" i="19" s="1"/>
  <c r="L31" i="19" s="1"/>
  <c r="L32" i="19" s="1"/>
  <c r="L33" i="19" s="1"/>
  <c r="L34" i="19" s="1"/>
  <c r="L35" i="19" s="1"/>
  <c r="L36" i="19" s="1"/>
  <c r="L37" i="19" s="1"/>
  <c r="L38" i="19" s="1"/>
  <c r="L39" i="19" s="1"/>
  <c r="L40" i="19" s="1"/>
  <c r="L41" i="19" s="1"/>
  <c r="L42" i="19" s="1"/>
  <c r="L43" i="19" s="1"/>
  <c r="L44" i="19" s="1"/>
  <c r="L45" i="19" s="1"/>
  <c r="L46" i="19" s="1"/>
  <c r="L47" i="19" s="1"/>
  <c r="L48" i="19" s="1"/>
  <c r="L49" i="19" s="1"/>
  <c r="L50" i="19" s="1"/>
  <c r="L51" i="19" s="1"/>
  <c r="L52" i="19" s="1"/>
  <c r="L53" i="19" s="1"/>
  <c r="L54" i="19" s="1"/>
  <c r="L55" i="19" s="1"/>
  <c r="L56" i="19" s="1"/>
  <c r="L57" i="19" s="1"/>
  <c r="L58" i="19" s="1"/>
  <c r="L59" i="19" s="1"/>
  <c r="F41" i="4"/>
  <c r="F33" i="4"/>
  <c r="F21" i="4"/>
  <c r="F37" i="4"/>
  <c r="M60" i="17" l="1"/>
  <c r="I38" i="13" l="1"/>
  <c r="G38" i="13"/>
  <c r="C38" i="13"/>
  <c r="D38" i="13"/>
  <c r="E38" i="13"/>
  <c r="B38" i="13"/>
  <c r="G44" i="11"/>
  <c r="C44" i="11"/>
  <c r="C68" i="9" s="1"/>
  <c r="D44" i="11"/>
  <c r="D68" i="9" s="1"/>
  <c r="E44" i="11"/>
  <c r="E68" i="9" s="1"/>
  <c r="B44" i="11"/>
  <c r="I44" i="11" l="1"/>
  <c r="G68" i="9"/>
  <c r="I68" i="9" s="1"/>
  <c r="G57" i="17"/>
  <c r="I37" i="13"/>
  <c r="C37" i="13"/>
  <c r="D37" i="13"/>
  <c r="E37" i="13"/>
  <c r="B37" i="13"/>
  <c r="I43" i="11"/>
  <c r="C43" i="11"/>
  <c r="D43" i="11"/>
  <c r="E43" i="11"/>
  <c r="B43" i="11"/>
  <c r="G67" i="9" l="1"/>
  <c r="I67" i="9" s="1"/>
  <c r="I57" i="17"/>
  <c r="C39" i="4"/>
  <c r="C35" i="4"/>
  <c r="C31" i="4"/>
  <c r="C27" i="4"/>
  <c r="C23" i="4"/>
  <c r="C19" i="4"/>
  <c r="C15" i="4"/>
  <c r="C11" i="4"/>
  <c r="G56" i="17" l="1"/>
  <c r="I56" i="17" s="1"/>
  <c r="I54" i="17"/>
  <c r="I195" i="16"/>
  <c r="H195" i="16"/>
  <c r="G195" i="16"/>
  <c r="E194" i="16"/>
  <c r="H191" i="16"/>
  <c r="E191" i="16"/>
  <c r="E190" i="16"/>
  <c r="E195" i="16" s="1"/>
  <c r="G186" i="16"/>
  <c r="G191" i="16" s="1"/>
  <c r="I186" i="16" l="1"/>
  <c r="P183" i="16" s="1"/>
  <c r="I36" i="13"/>
  <c r="C36" i="13"/>
  <c r="D36" i="13"/>
  <c r="E36" i="13"/>
  <c r="B36" i="13"/>
  <c r="C24" i="11"/>
  <c r="C31" i="9" s="1"/>
  <c r="D24" i="11"/>
  <c r="D31" i="9" s="1"/>
  <c r="E24" i="11"/>
  <c r="E31" i="9" s="1"/>
  <c r="B24" i="11"/>
  <c r="I42" i="11"/>
  <c r="C42" i="11"/>
  <c r="C66" i="9" s="1"/>
  <c r="D42" i="11"/>
  <c r="D66" i="9" s="1"/>
  <c r="E42" i="11"/>
  <c r="E66" i="9" s="1"/>
  <c r="B42" i="11"/>
  <c r="I191" i="16" l="1"/>
  <c r="P188" i="16" s="1"/>
  <c r="G55" i="17" s="1"/>
  <c r="I55" i="17" s="1"/>
  <c r="I66" i="9"/>
  <c r="G23" i="11"/>
  <c r="G50" i="11" l="1"/>
  <c r="G49" i="11"/>
  <c r="G48" i="11"/>
  <c r="G47" i="11"/>
  <c r="G32" i="11"/>
  <c r="G41" i="11"/>
  <c r="G40" i="11"/>
  <c r="G39" i="11"/>
  <c r="G38" i="11"/>
  <c r="G37" i="11"/>
  <c r="G61" i="9" s="1"/>
  <c r="G36" i="11"/>
  <c r="G35" i="11"/>
  <c r="G59" i="9" s="1"/>
  <c r="G34" i="11"/>
  <c r="G33" i="11"/>
  <c r="G31" i="11"/>
  <c r="G30" i="11"/>
  <c r="G29" i="11"/>
  <c r="G28" i="11"/>
  <c r="G24" i="11"/>
  <c r="G31" i="9" s="1"/>
  <c r="G22" i="11"/>
  <c r="G21" i="11"/>
  <c r="G20" i="11"/>
  <c r="G19" i="11"/>
  <c r="G15" i="11"/>
  <c r="G52" i="13"/>
  <c r="G51" i="13"/>
  <c r="G50" i="13"/>
  <c r="G49" i="13"/>
  <c r="G45" i="13"/>
  <c r="G80" i="9" s="1"/>
  <c r="G44" i="13"/>
  <c r="G79" i="9" s="1"/>
  <c r="G43" i="13"/>
  <c r="G78" i="9" s="1"/>
  <c r="G42" i="13"/>
  <c r="G77" i="9" s="1"/>
  <c r="G41" i="13"/>
  <c r="G76" i="9" s="1"/>
  <c r="G26" i="13"/>
  <c r="G35" i="13"/>
  <c r="G34" i="13"/>
  <c r="G33" i="13"/>
  <c r="G32" i="13"/>
  <c r="G31" i="13"/>
  <c r="G30" i="13"/>
  <c r="G29" i="13"/>
  <c r="G28" i="13"/>
  <c r="G27" i="13"/>
  <c r="G25" i="13"/>
  <c r="G24" i="13"/>
  <c r="G23" i="13"/>
  <c r="G22" i="13"/>
  <c r="G18" i="13"/>
  <c r="G30" i="9" s="1"/>
  <c r="G17" i="13"/>
  <c r="G16" i="13"/>
  <c r="G15" i="13"/>
  <c r="G14" i="13"/>
  <c r="G64" i="9" l="1"/>
  <c r="G65" i="9"/>
  <c r="G56" i="9"/>
  <c r="I56" i="9" s="1"/>
  <c r="G55" i="9"/>
  <c r="I55" i="9" s="1"/>
  <c r="I79" i="9"/>
  <c r="I31" i="9"/>
  <c r="I77" i="9"/>
  <c r="I78" i="9"/>
  <c r="I80" i="9"/>
  <c r="I30" i="9"/>
  <c r="G26" i="9"/>
  <c r="G27" i="9"/>
  <c r="G29" i="9"/>
  <c r="G84" i="9"/>
  <c r="G28" i="9"/>
  <c r="G85" i="9"/>
  <c r="G65" i="17"/>
  <c r="G87" i="9" l="1"/>
  <c r="I85" i="9"/>
  <c r="I28" i="9"/>
  <c r="I87" i="9"/>
  <c r="I64" i="9"/>
  <c r="I59" i="9"/>
  <c r="I65" i="9"/>
  <c r="I61" i="9"/>
  <c r="I29" i="9"/>
  <c r="I27" i="9"/>
  <c r="G15" i="9"/>
  <c r="L227" i="16"/>
  <c r="K227" i="16"/>
  <c r="G227" i="16"/>
  <c r="M217" i="16"/>
  <c r="M218" i="16" s="1"/>
  <c r="P214" i="16" s="1"/>
  <c r="G63" i="17" s="1"/>
  <c r="I212" i="16"/>
  <c r="P210" i="16" s="1"/>
  <c r="G62" i="17" s="1"/>
  <c r="P206" i="16"/>
  <c r="G61" i="17" s="1"/>
  <c r="J178" i="16"/>
  <c r="P175" i="16" s="1"/>
  <c r="G53" i="17" s="1"/>
  <c r="P169" i="16"/>
  <c r="G52" i="17" s="1"/>
  <c r="D160" i="16"/>
  <c r="H142" i="16"/>
  <c r="G166" i="16" s="1"/>
  <c r="H166" i="16" s="1"/>
  <c r="H167" i="16" s="1"/>
  <c r="P163" i="16" s="1"/>
  <c r="G51" i="17" s="1"/>
  <c r="H141" i="16"/>
  <c r="D141" i="16"/>
  <c r="D146" i="16" s="1"/>
  <c r="D152" i="16" s="1"/>
  <c r="D158" i="16" s="1"/>
  <c r="D165" i="16" s="1"/>
  <c r="H135" i="16"/>
  <c r="P131" i="16" s="1"/>
  <c r="G46" i="17" s="1"/>
  <c r="N129" i="16"/>
  <c r="P126" i="16" s="1"/>
  <c r="G42" i="17" s="1"/>
  <c r="P106" i="16"/>
  <c r="G37" i="17" s="1"/>
  <c r="P105" i="16"/>
  <c r="G36" i="17" s="1"/>
  <c r="L102" i="16"/>
  <c r="L101" i="16"/>
  <c r="L100" i="16"/>
  <c r="L99" i="16"/>
  <c r="L98" i="16"/>
  <c r="L97" i="16"/>
  <c r="L96" i="16"/>
  <c r="L95" i="16"/>
  <c r="P91" i="16"/>
  <c r="H77" i="16"/>
  <c r="P73" i="16" s="1"/>
  <c r="G30" i="17" s="1"/>
  <c r="G77" i="16"/>
  <c r="E77" i="16"/>
  <c r="H76" i="16"/>
  <c r="P74" i="16" s="1"/>
  <c r="G31" i="17" s="1"/>
  <c r="G76" i="16"/>
  <c r="E76" i="16"/>
  <c r="F70" i="16"/>
  <c r="F69" i="16"/>
  <c r="F68" i="16"/>
  <c r="F67" i="16"/>
  <c r="F66" i="16"/>
  <c r="F65" i="16"/>
  <c r="F64" i="16"/>
  <c r="F63" i="16"/>
  <c r="J55" i="16"/>
  <c r="G88" i="16" s="1"/>
  <c r="L88" i="16" s="1"/>
  <c r="H55" i="16"/>
  <c r="F55" i="16"/>
  <c r="B55" i="16"/>
  <c r="J54" i="16"/>
  <c r="G87" i="16" s="1"/>
  <c r="L87" i="16" s="1"/>
  <c r="H54" i="16"/>
  <c r="F54" i="16"/>
  <c r="B54" i="16"/>
  <c r="D87" i="16" s="1"/>
  <c r="J53" i="16"/>
  <c r="G86" i="16" s="1"/>
  <c r="L86" i="16" s="1"/>
  <c r="H53" i="16"/>
  <c r="F53" i="16"/>
  <c r="B53" i="16"/>
  <c r="D86" i="16" s="1"/>
  <c r="J52" i="16"/>
  <c r="G85" i="16" s="1"/>
  <c r="L85" i="16" s="1"/>
  <c r="H52" i="16"/>
  <c r="F52" i="16"/>
  <c r="B52" i="16"/>
  <c r="D85" i="16" s="1"/>
  <c r="J51" i="16"/>
  <c r="G84" i="16" s="1"/>
  <c r="L84" i="16" s="1"/>
  <c r="H51" i="16"/>
  <c r="F51" i="16"/>
  <c r="B51" i="16"/>
  <c r="D84" i="16" s="1"/>
  <c r="J50" i="16"/>
  <c r="G83" i="16" s="1"/>
  <c r="L83" i="16" s="1"/>
  <c r="H50" i="16"/>
  <c r="F50" i="16"/>
  <c r="B50" i="16"/>
  <c r="C65" i="16" s="1"/>
  <c r="J49" i="16"/>
  <c r="G82" i="16" s="1"/>
  <c r="L82" i="16" s="1"/>
  <c r="H49" i="16"/>
  <c r="F49" i="16"/>
  <c r="B49" i="16"/>
  <c r="D82" i="16" s="1"/>
  <c r="J48" i="16"/>
  <c r="G81" i="16" s="1"/>
  <c r="L81" i="16" s="1"/>
  <c r="H48" i="16"/>
  <c r="F48" i="16"/>
  <c r="B48" i="16"/>
  <c r="D81" i="16" s="1"/>
  <c r="D43" i="16"/>
  <c r="H43" i="16" s="1"/>
  <c r="D42" i="16"/>
  <c r="H42" i="16" s="1"/>
  <c r="G69" i="16" s="1"/>
  <c r="M69" i="16" s="1"/>
  <c r="D41" i="16"/>
  <c r="H41" i="16" s="1"/>
  <c r="D40" i="16"/>
  <c r="H40" i="16" s="1"/>
  <c r="G67" i="16" s="1"/>
  <c r="M67" i="16" s="1"/>
  <c r="D39" i="16"/>
  <c r="H39" i="16" s="1"/>
  <c r="D38" i="16"/>
  <c r="H38" i="16" s="1"/>
  <c r="G65" i="16" s="1"/>
  <c r="M65" i="16" s="1"/>
  <c r="H37" i="16"/>
  <c r="G64" i="16" s="1"/>
  <c r="M64" i="16" s="1"/>
  <c r="H36" i="16"/>
  <c r="G63" i="16" s="1"/>
  <c r="M63" i="16" s="1"/>
  <c r="D33" i="16"/>
  <c r="J31" i="16"/>
  <c r="J30" i="16"/>
  <c r="J29" i="16"/>
  <c r="J23" i="16"/>
  <c r="J22" i="16"/>
  <c r="J21" i="16"/>
  <c r="G15" i="17"/>
  <c r="G14" i="17"/>
  <c r="G16" i="9" l="1"/>
  <c r="G40" i="9"/>
  <c r="G46" i="9"/>
  <c r="G72" i="9"/>
  <c r="G60" i="9"/>
  <c r="G63" i="9"/>
  <c r="G88" i="9"/>
  <c r="G90" i="9"/>
  <c r="G41" i="9"/>
  <c r="G47" i="9"/>
  <c r="G62" i="9"/>
  <c r="G89" i="9"/>
  <c r="G17" i="9"/>
  <c r="I15" i="17"/>
  <c r="G52" i="9"/>
  <c r="I41" i="9"/>
  <c r="I63" i="9"/>
  <c r="I88" i="9"/>
  <c r="I16" i="9"/>
  <c r="I46" i="9"/>
  <c r="I47" i="9"/>
  <c r="I40" i="9"/>
  <c r="I90" i="9"/>
  <c r="I60" i="9"/>
  <c r="I17" i="9"/>
  <c r="I62" i="9"/>
  <c r="I89" i="9"/>
  <c r="L89" i="16"/>
  <c r="P79" i="16" s="1"/>
  <c r="G32" i="17" s="1"/>
  <c r="P93" i="16"/>
  <c r="G35" i="17" s="1"/>
  <c r="G33" i="17"/>
  <c r="L48" i="16"/>
  <c r="F114" i="16" s="1"/>
  <c r="J114" i="16" s="1"/>
  <c r="L50" i="16"/>
  <c r="F116" i="16" s="1"/>
  <c r="J116" i="16" s="1"/>
  <c r="L52" i="16"/>
  <c r="F118" i="16" s="1"/>
  <c r="J118" i="16" s="1"/>
  <c r="J24" i="16"/>
  <c r="P18" i="16" s="1"/>
  <c r="G19" i="17" s="1"/>
  <c r="J32" i="16"/>
  <c r="P26" i="16" s="1"/>
  <c r="G20" i="17" s="1"/>
  <c r="J36" i="16"/>
  <c r="D48" i="16" s="1"/>
  <c r="J37" i="16"/>
  <c r="D49" i="16" s="1"/>
  <c r="L54" i="16"/>
  <c r="F120" i="16" s="1"/>
  <c r="J120" i="16" s="1"/>
  <c r="L49" i="16"/>
  <c r="F115" i="16" s="1"/>
  <c r="J115" i="16" s="1"/>
  <c r="L51" i="16"/>
  <c r="F117" i="16" s="1"/>
  <c r="J117" i="16" s="1"/>
  <c r="L53" i="16"/>
  <c r="F119" i="16" s="1"/>
  <c r="J119" i="16" s="1"/>
  <c r="L55" i="16"/>
  <c r="F121" i="16" s="1"/>
  <c r="J121" i="16" s="1"/>
  <c r="L103" i="16"/>
  <c r="P92" i="16" s="1"/>
  <c r="G34" i="17" s="1"/>
  <c r="H143" i="16"/>
  <c r="P138" i="16" s="1"/>
  <c r="G47" i="17" s="1"/>
  <c r="J41" i="16"/>
  <c r="D53" i="16" s="1"/>
  <c r="G68" i="16"/>
  <c r="M68" i="16" s="1"/>
  <c r="K63" i="16"/>
  <c r="K65" i="16"/>
  <c r="K67" i="16"/>
  <c r="J39" i="16"/>
  <c r="D51" i="16" s="1"/>
  <c r="G66" i="16"/>
  <c r="M66" i="16" s="1"/>
  <c r="G70" i="16"/>
  <c r="J43" i="16"/>
  <c r="D55" i="16" s="1"/>
  <c r="K64" i="16"/>
  <c r="K66" i="16"/>
  <c r="J38" i="16"/>
  <c r="D50" i="16" s="1"/>
  <c r="M50" i="16" s="1"/>
  <c r="J40" i="16"/>
  <c r="D52" i="16" s="1"/>
  <c r="J42" i="16"/>
  <c r="D54" i="16" s="1"/>
  <c r="M54" i="16" s="1"/>
  <c r="C114" i="16"/>
  <c r="C116" i="16"/>
  <c r="C118" i="16"/>
  <c r="C120" i="16"/>
  <c r="C64" i="16"/>
  <c r="C66" i="16"/>
  <c r="C68" i="16"/>
  <c r="C69" i="16"/>
  <c r="D83" i="16"/>
  <c r="D88" i="16"/>
  <c r="C70" i="16"/>
  <c r="C115" i="16"/>
  <c r="C117" i="16"/>
  <c r="C119" i="16"/>
  <c r="C121" i="16"/>
  <c r="C63" i="16"/>
  <c r="C67" i="16"/>
  <c r="K69" i="16"/>
  <c r="H147" i="16"/>
  <c r="M227" i="16"/>
  <c r="M228" i="16" s="1"/>
  <c r="P223" i="16" s="1"/>
  <c r="G64" i="17" s="1"/>
  <c r="I14" i="17"/>
  <c r="I30" i="17"/>
  <c r="I31" i="17"/>
  <c r="I36" i="17"/>
  <c r="I37" i="17"/>
  <c r="I42" i="17"/>
  <c r="I44" i="17" s="1"/>
  <c r="I46" i="17"/>
  <c r="I51" i="17"/>
  <c r="I52" i="17"/>
  <c r="I53" i="17"/>
  <c r="I61" i="17"/>
  <c r="I62" i="17"/>
  <c r="I63" i="17"/>
  <c r="I65" i="17"/>
  <c r="G86" i="9" l="1"/>
  <c r="G57" i="9"/>
  <c r="G21" i="9"/>
  <c r="G43" i="9"/>
  <c r="G42" i="9"/>
  <c r="G44" i="9"/>
  <c r="G22" i="9"/>
  <c r="I22" i="9" s="1"/>
  <c r="G45" i="9"/>
  <c r="M53" i="16"/>
  <c r="I45" i="9"/>
  <c r="I86" i="9"/>
  <c r="I92" i="9" s="1"/>
  <c r="I43" i="9"/>
  <c r="I57" i="9"/>
  <c r="I44" i="9"/>
  <c r="I42" i="9"/>
  <c r="I32" i="17"/>
  <c r="I34" i="17"/>
  <c r="J122" i="16"/>
  <c r="M122" i="16" s="1"/>
  <c r="P59" i="16" s="1"/>
  <c r="G27" i="17" s="1"/>
  <c r="I35" i="17"/>
  <c r="I33" i="17"/>
  <c r="I19" i="17"/>
  <c r="I47" i="17"/>
  <c r="I20" i="17"/>
  <c r="M52" i="16"/>
  <c r="K68" i="16"/>
  <c r="M51" i="16"/>
  <c r="F122" i="16"/>
  <c r="I64" i="17"/>
  <c r="I67" i="17" s="1"/>
  <c r="I17" i="17"/>
  <c r="M55" i="16"/>
  <c r="J44" i="16"/>
  <c r="P34" i="16" s="1"/>
  <c r="G24" i="17" s="1"/>
  <c r="M48" i="16"/>
  <c r="M49" i="16"/>
  <c r="M70" i="16"/>
  <c r="K70" i="16"/>
  <c r="H159" i="16"/>
  <c r="H148" i="16"/>
  <c r="P144" i="16" s="1"/>
  <c r="G48" i="17" s="1"/>
  <c r="H153" i="16"/>
  <c r="J153" i="16" s="1"/>
  <c r="J154" i="16" s="1"/>
  <c r="P150" i="16" s="1"/>
  <c r="G49" i="17" s="1"/>
  <c r="I52" i="13"/>
  <c r="I51" i="13"/>
  <c r="I50" i="13"/>
  <c r="I49" i="13"/>
  <c r="I45" i="13"/>
  <c r="I44" i="13"/>
  <c r="I43" i="13"/>
  <c r="I42" i="13"/>
  <c r="I41" i="13"/>
  <c r="I26" i="13"/>
  <c r="I35" i="13"/>
  <c r="I34" i="13"/>
  <c r="I33" i="13"/>
  <c r="I32" i="13"/>
  <c r="I31" i="13"/>
  <c r="I30" i="13"/>
  <c r="I29" i="13"/>
  <c r="I28" i="13"/>
  <c r="I27" i="13"/>
  <c r="I25" i="13"/>
  <c r="I24" i="13"/>
  <c r="I23" i="13"/>
  <c r="I22" i="13"/>
  <c r="I39" i="13" s="1"/>
  <c r="I18" i="13"/>
  <c r="I17" i="13"/>
  <c r="I16" i="13"/>
  <c r="I15" i="13"/>
  <c r="I14" i="13"/>
  <c r="I50" i="11"/>
  <c r="I49" i="11"/>
  <c r="I48" i="11"/>
  <c r="I47" i="11"/>
  <c r="I32" i="11"/>
  <c r="I41" i="11"/>
  <c r="I40" i="11"/>
  <c r="I39" i="11"/>
  <c r="I38" i="11"/>
  <c r="I37" i="11"/>
  <c r="I36" i="11"/>
  <c r="I35" i="11"/>
  <c r="I34" i="11"/>
  <c r="I33" i="11"/>
  <c r="I31" i="11"/>
  <c r="I30" i="11"/>
  <c r="I29" i="11"/>
  <c r="I28" i="11"/>
  <c r="I24" i="11"/>
  <c r="I23" i="11"/>
  <c r="I22" i="11"/>
  <c r="I21" i="11"/>
  <c r="I20" i="11"/>
  <c r="I19" i="11"/>
  <c r="I15" i="11"/>
  <c r="I17" i="11" s="1"/>
  <c r="E14" i="11"/>
  <c r="G53" i="9" l="1"/>
  <c r="G58" i="9"/>
  <c r="I45" i="11"/>
  <c r="I22" i="17"/>
  <c r="P58" i="16"/>
  <c r="K71" i="16"/>
  <c r="P61" i="16" s="1"/>
  <c r="G29" i="17" s="1"/>
  <c r="I48" i="17"/>
  <c r="G38" i="9"/>
  <c r="I27" i="17"/>
  <c r="I49" i="17"/>
  <c r="M56" i="16"/>
  <c r="P46" i="16" s="1"/>
  <c r="G25" i="17" s="1"/>
  <c r="G35" i="9"/>
  <c r="I24" i="17"/>
  <c r="H160" i="16"/>
  <c r="J159" i="16"/>
  <c r="J160" i="16" s="1"/>
  <c r="P156" i="16" s="1"/>
  <c r="G50" i="17" s="1"/>
  <c r="I47" i="13"/>
  <c r="I20" i="13"/>
  <c r="I26" i="11"/>
  <c r="I52" i="11"/>
  <c r="I54" i="13"/>
  <c r="G54" i="9" l="1"/>
  <c r="G39" i="9"/>
  <c r="G26" i="17"/>
  <c r="P112" i="16"/>
  <c r="G28" i="17" s="1"/>
  <c r="I58" i="9"/>
  <c r="I53" i="9"/>
  <c r="I38" i="9"/>
  <c r="I39" i="9"/>
  <c r="G37" i="9"/>
  <c r="I29" i="17"/>
  <c r="I50" i="17"/>
  <c r="I59" i="17" s="1"/>
  <c r="G36" i="9"/>
  <c r="I25" i="17"/>
  <c r="I59" i="13"/>
  <c r="I72" i="9"/>
  <c r="I35" i="9"/>
  <c r="I21" i="9"/>
  <c r="I24" i="9" s="1"/>
  <c r="I26" i="17" l="1"/>
  <c r="G34" i="4"/>
  <c r="I74" i="9"/>
  <c r="I61" i="13"/>
  <c r="I60" i="13" s="1"/>
  <c r="L38" i="4"/>
  <c r="L45" i="4" s="1"/>
  <c r="L46" i="4" s="1"/>
  <c r="M38" i="4"/>
  <c r="M45" i="4" s="1"/>
  <c r="M46" i="4" s="1"/>
  <c r="G48" i="9"/>
  <c r="I28" i="17"/>
  <c r="I39" i="17" s="1"/>
  <c r="I37" i="9"/>
  <c r="I36" i="9"/>
  <c r="I54" i="9"/>
  <c r="I15" i="9"/>
  <c r="I19" i="9" s="1"/>
  <c r="I26" i="9"/>
  <c r="I33" i="9" s="1"/>
  <c r="I52" i="9"/>
  <c r="I70" i="9" s="1"/>
  <c r="I76" i="9"/>
  <c r="I84" i="9"/>
  <c r="I50" i="9" l="1"/>
  <c r="I97" i="9" s="1"/>
  <c r="I70" i="17"/>
  <c r="I72" i="17" s="1"/>
  <c r="I71" i="17" s="1"/>
  <c r="I48" i="9"/>
  <c r="I98" i="9" l="1"/>
  <c r="I99" i="9"/>
  <c r="H26" i="4"/>
  <c r="J22" i="4"/>
  <c r="L22" i="4" l="1"/>
  <c r="K22" i="4"/>
  <c r="I22" i="4"/>
  <c r="H14" i="4" l="1"/>
  <c r="G14" i="4"/>
  <c r="I14" i="4"/>
  <c r="G22" i="4" l="1"/>
  <c r="H18" i="4"/>
  <c r="I18" i="4"/>
  <c r="G18" i="4"/>
  <c r="G46" i="4" l="1"/>
  <c r="I26" i="4"/>
  <c r="J26" i="4"/>
  <c r="G47" i="4" l="1"/>
  <c r="H47" i="4" l="1"/>
  <c r="I47" i="4" s="1"/>
  <c r="J47" i="4" s="1"/>
  <c r="E46" i="4" l="1"/>
  <c r="F45" i="4" s="1"/>
  <c r="I57" i="11"/>
  <c r="I59" i="11" s="1"/>
  <c r="I58" i="11" s="1"/>
  <c r="F17" i="4" l="1"/>
  <c r="F25" i="4"/>
  <c r="F13" i="4"/>
  <c r="F29" i="4"/>
  <c r="K30" i="4"/>
  <c r="L30" i="4"/>
  <c r="M30" i="4"/>
  <c r="K47" i="4" l="1"/>
  <c r="L47" i="4" s="1"/>
  <c r="M47" i="4" s="1"/>
</calcChain>
</file>

<file path=xl/sharedStrings.xml><?xml version="1.0" encoding="utf-8"?>
<sst xmlns="http://schemas.openxmlformats.org/spreadsheetml/2006/main" count="8063" uniqueCount="4419">
  <si>
    <t>ITEM</t>
  </si>
  <si>
    <t>CÓDIGO</t>
  </si>
  <si>
    <t>FONTE</t>
  </si>
  <si>
    <t>DESCRIÇÃO DOS SERVIÇOS</t>
  </si>
  <si>
    <t>UN.</t>
  </si>
  <si>
    <t>QUANT.</t>
  </si>
  <si>
    <t>VALOR (R$)</t>
  </si>
  <si>
    <t>SERVIÇOS PRELIMINARES</t>
  </si>
  <si>
    <t>% ITEM</t>
  </si>
  <si>
    <t>CUSTO (R$)</t>
  </si>
  <si>
    <t>Total</t>
  </si>
  <si>
    <t>Sub Total</t>
  </si>
  <si>
    <t>6.1</t>
  </si>
  <si>
    <t>6.2</t>
  </si>
  <si>
    <t>6.3</t>
  </si>
  <si>
    <t>6.4</t>
  </si>
  <si>
    <t>6.5</t>
  </si>
  <si>
    <t>6.6</t>
  </si>
  <si>
    <t>6.7</t>
  </si>
  <si>
    <t>6.8</t>
  </si>
  <si>
    <t>BDI</t>
  </si>
  <si>
    <t>Valores totais C/BDI</t>
  </si>
  <si>
    <t>Valores totais S/BDI</t>
  </si>
  <si>
    <t>1.1</t>
  </si>
  <si>
    <t>PLACA DE OBRA EM CHAPA DE AÇO GALVANIZADO</t>
  </si>
  <si>
    <t>1.2</t>
  </si>
  <si>
    <t>CDHU</t>
  </si>
  <si>
    <t>1.3</t>
  </si>
  <si>
    <t>1.4</t>
  </si>
  <si>
    <t>M²</t>
  </si>
  <si>
    <t>M</t>
  </si>
  <si>
    <t>2.1</t>
  </si>
  <si>
    <t>2.2</t>
  </si>
  <si>
    <t>SIURB INFRA</t>
  </si>
  <si>
    <t>2.3</t>
  </si>
  <si>
    <t>2.4</t>
  </si>
  <si>
    <t>M3</t>
  </si>
  <si>
    <t>2.5</t>
  </si>
  <si>
    <t>3.1</t>
  </si>
  <si>
    <t>3.2</t>
  </si>
  <si>
    <t>3.3</t>
  </si>
  <si>
    <t>3.4</t>
  </si>
  <si>
    <t>4.1</t>
  </si>
  <si>
    <t>4.2</t>
  </si>
  <si>
    <t>4.3</t>
  </si>
  <si>
    <t>SINAPI</t>
  </si>
  <si>
    <t>5.1</t>
  </si>
  <si>
    <t>5.2</t>
  </si>
  <si>
    <t>5.4</t>
  </si>
  <si>
    <t>M2</t>
  </si>
  <si>
    <t>m</t>
  </si>
  <si>
    <t>KG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</si>
  <si>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</si>
  <si>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</si>
  <si>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</si>
  <si>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</si>
  <si>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</si>
  <si>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</si>
  <si>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</si>
  <si>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</si>
  <si>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</si>
  <si>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</si>
  <si>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8.6</t>
  </si>
  <si>
    <t>8.7</t>
  </si>
  <si>
    <t>UNID</t>
  </si>
  <si>
    <t>SINAPI-I</t>
  </si>
  <si>
    <t>11.18.040</t>
  </si>
  <si>
    <t xml:space="preserve"> </t>
  </si>
  <si>
    <t>TRANSPORTE COM CAMINHÃO BASCULANTE DE 18 M³, EM VIA URBANA PAVIMENTADA, DMT ATÉ 30 KM (UNIDADE: M3XKM). AF_07/2020</t>
  </si>
  <si>
    <t>M3XKM</t>
  </si>
  <si>
    <t>54.03.230</t>
  </si>
  <si>
    <t>BDI 24,23%</t>
  </si>
  <si>
    <t>m²</t>
  </si>
  <si>
    <t>5.3</t>
  </si>
  <si>
    <t>PLANILHA ORÇAMENTÁRIA</t>
  </si>
  <si>
    <t>MEMÓRIA DE CÁLCULO</t>
  </si>
  <si>
    <t>Código</t>
  </si>
  <si>
    <t>Fonte</t>
  </si>
  <si>
    <t>Descrição</t>
  </si>
  <si>
    <t>QUANT</t>
  </si>
  <si>
    <t>P</t>
  </si>
  <si>
    <t>Item</t>
  </si>
  <si>
    <t/>
  </si>
  <si>
    <t>R</t>
  </si>
  <si>
    <t>Legenda:</t>
  </si>
  <si>
    <t>Planejado</t>
  </si>
  <si>
    <t>Realizado</t>
  </si>
  <si>
    <t>REPRESENTAÇÃO GRÁFICA</t>
  </si>
  <si>
    <t>CRONOGRAMA FÍSICO FINANCEIRO</t>
  </si>
  <si>
    <t>Valores acumulados C/BDI</t>
  </si>
  <si>
    <t>-</t>
  </si>
  <si>
    <t>%</t>
  </si>
  <si>
    <t>MÊS 1</t>
  </si>
  <si>
    <t>MÊS 2</t>
  </si>
  <si>
    <t>MÊS 3</t>
  </si>
  <si>
    <t>MÊS 4</t>
  </si>
  <si>
    <t>MÊS 5</t>
  </si>
  <si>
    <t>MÊS 6</t>
  </si>
  <si>
    <t>MÊS 7</t>
  </si>
  <si>
    <t>2.6</t>
  </si>
  <si>
    <t>m³</t>
  </si>
  <si>
    <t>2.7</t>
  </si>
  <si>
    <t>2.8</t>
  </si>
  <si>
    <t>2.9</t>
  </si>
  <si>
    <t>2.10</t>
  </si>
  <si>
    <t>2.11</t>
  </si>
  <si>
    <t>2.12</t>
  </si>
  <si>
    <t>2.13</t>
  </si>
  <si>
    <t>2.14</t>
  </si>
  <si>
    <t>5.5</t>
  </si>
  <si>
    <t>5.6</t>
  </si>
  <si>
    <t>5.7</t>
  </si>
  <si>
    <t>5.8</t>
  </si>
  <si>
    <t>5.9</t>
  </si>
  <si>
    <t>5.10</t>
  </si>
  <si>
    <t>5.11</t>
  </si>
  <si>
    <t>5.12</t>
  </si>
  <si>
    <t xml:space="preserve">	TRANSPORTE COM CAMINHÃO BASCULANTE DE 18 M³, EM VIA URBANA PAVIMENTADA, DMT ATÉ 30 KM (UNIDADE: M3XKM). AF_07/2020</t>
  </si>
  <si>
    <t>Kg</t>
  </si>
  <si>
    <t>km</t>
  </si>
  <si>
    <t>1.5</t>
  </si>
  <si>
    <t>Fernando Ferreira Lima</t>
  </si>
  <si>
    <t xml:space="preserve">Engenheiro civil </t>
  </si>
  <si>
    <t>CREA-SP 5070695464</t>
  </si>
  <si>
    <t xml:space="preserve">Engenheiro Civil </t>
  </si>
  <si>
    <t xml:space="preserve">     Descrição dos Serviços </t>
  </si>
  <si>
    <t>M³</t>
  </si>
  <si>
    <t>DATA: 04/07/2023</t>
  </si>
  <si>
    <t>Largura 8,00 m</t>
  </si>
  <si>
    <t>altura 3,00 m</t>
  </si>
  <si>
    <t>DEMOLIÇÃO E ESCAVAÇÃO</t>
  </si>
  <si>
    <t>Retirada manual de guia pré-moldada, inclusive limpeza e empilhamento</t>
  </si>
  <si>
    <t>04.40.030</t>
  </si>
  <si>
    <t>Extensão 15,00 m</t>
  </si>
  <si>
    <t>Demolição mecanizada de sarjeta ou sarjetão, inclusive fragmentação, carregamento, transporte até 1 quilômetro e descarregamento</t>
  </si>
  <si>
    <t>LEVANTAMENTO OU REBAIXAMENTO DE TAMPÃO DE POÇO DE VISITA</t>
  </si>
  <si>
    <t>PAVIMENTAÇÃO</t>
  </si>
  <si>
    <t>54.01.030</t>
  </si>
  <si>
    <t>Abertura e preparo de caixa até 40 cm, compactação do subleito mínimo de 95% do PN e transporte até o raio de 1 km</t>
  </si>
  <si>
    <t>EXECUÇÃO E COMPACTAÇÃO DE BASE E OU SUB BASE PARA PAVIMENTAÇÃO DE MACADAME SECO - EXCLUSIVE CARGA E TRANSPORTE. AF_11/2019</t>
  </si>
  <si>
    <t xml:space="preserve">EXECUÇÃO E COMPACTAÇÃO DE BASE E OU SUB BASE PARA PAVIMENTAÇÃO DE BRITA GRADUADA SIMPLES - EXCLUSIVE CARGA E TRANSPORTE. AF_11/2019
</t>
  </si>
  <si>
    <t>3.5</t>
  </si>
  <si>
    <t>3.6</t>
  </si>
  <si>
    <t>54.03.240</t>
  </si>
  <si>
    <t>IMPRIMAÇÃO BETUMINOSA IMPERMEABILIZANTE</t>
  </si>
  <si>
    <t>IMPRIMAÇÃO BETUMINOSA LIGANTE</t>
  </si>
  <si>
    <t>EXECUÇÃO DE PAVIMENTO COM APLICAÇÃO DE CONCRETO ASFÁLTICO, CAMADA DE BINDER - EXCLUSIVE CARGA E TRANSPORTE. AF_11/2019</t>
  </si>
  <si>
    <t>3.7</t>
  </si>
  <si>
    <t>3.8</t>
  </si>
  <si>
    <t>3.9</t>
  </si>
  <si>
    <t>3.10</t>
  </si>
  <si>
    <t>EXECUÇÃO DE PAVIMENTO COM APLICAÇÃO DE CONCRETO ASFÁLTICO, CAMADA DE ROLAMENTO - EXCLUSIVE CARGA E TRANSPORTE. AF_11/2019</t>
  </si>
  <si>
    <t>RECAPEAMENTO</t>
  </si>
  <si>
    <t>03.07.070</t>
  </si>
  <si>
    <t>Fresagem de pavimento asfáltico com espessura até 5 cm, inclusive acomodação do material</t>
  </si>
  <si>
    <t>M³XKM</t>
  </si>
  <si>
    <t>4.4</t>
  </si>
  <si>
    <t>54.06.100</t>
  </si>
  <si>
    <t>BASE EM CONCRETO COM FCK 20 MPA,PARA GUIAS, SARJETAS OU SARJETÕES</t>
  </si>
  <si>
    <t>3.11</t>
  </si>
  <si>
    <t>3.12</t>
  </si>
  <si>
    <t>54.06.170</t>
  </si>
  <si>
    <t xml:space="preserve">SARJETA OU SARJETÃO MOLDADO NO LOCAL,TIPO PMSP EM CONSCRETO COM FCK 25 MPA  </t>
  </si>
  <si>
    <t>54.06.040</t>
  </si>
  <si>
    <t>GUIA PRÉ - MOLDADA RETA TIPO PMSP 100- FCK 25 MPA</t>
  </si>
  <si>
    <t>02.10.060</t>
  </si>
  <si>
    <t xml:space="preserve"> LOCAÇÃO DE VIAS,CALÇADAS, TANQUES E LAGOAS</t>
  </si>
  <si>
    <t>EXECUÇÃO DE PASSEIO (CALÇADA) OU PISO DE CONCRETO COM CONCRETO MOLDADO IN LOCO, FEITO EM OBRA, ACABAMENTO CONVENCIONAL, ESPESSURA 6 CM, ARMADO. AF_07/2016</t>
  </si>
  <si>
    <t>3.13</t>
  </si>
  <si>
    <t>SINALIZAÇÃO VIÁRIA</t>
  </si>
  <si>
    <t>70.02.014</t>
  </si>
  <si>
    <t>Sinalização horizontal em massa termoplástica à quente por aspersão, espessura de 1,5 mm, para faixas</t>
  </si>
  <si>
    <t>PLACA DE AÇO ESMALTE PARA IDENTIFICAÇÃO DE RUA,*45 CM X20*CM</t>
  </si>
  <si>
    <t>97.05.130</t>
  </si>
  <si>
    <t>Colocação de placa em suporte de madeira / metálico - solo</t>
  </si>
  <si>
    <t>97.05.140</t>
  </si>
  <si>
    <t>Suporte de perfil metálico galvanizado</t>
  </si>
  <si>
    <t>Quantidade 6 unidades</t>
  </si>
  <si>
    <t>Extensão 15,00 m X 0,30 CM X0,25=1,12M³ +Guia 15,00 m  x 0,30 x 0,15= 0,68m³ TOTAL 1,80M³</t>
  </si>
  <si>
    <t>Extensão 15,00 m X 0,30 CM X0,25=1,12M³ +Guia 15,00 m  x 0,30 x 0,15= 0,68m³ TOTAL 1,80M³ X 10KM= 18,00 M³XKM</t>
  </si>
  <si>
    <t>Área Média:693,94m²</t>
  </si>
  <si>
    <t>Área Média:693,94m² x 0,15cm =104,09m³</t>
  </si>
  <si>
    <t>Área Média:693,94m² x 2= 1.387,88 m²</t>
  </si>
  <si>
    <t>Área Média:693,94m² x 0,05 = 34,70m³</t>
  </si>
  <si>
    <t>Extensão de 168,00m x 0,40 x 0,10= 6,72m³</t>
  </si>
  <si>
    <t>Extensão de 168,00m x 0,40 x 0,15= 10,08m³</t>
  </si>
  <si>
    <t xml:space="preserve">Extensão de 168,00m </t>
  </si>
  <si>
    <t>ÁREA DE CALÇADA 193,44M²</t>
  </si>
  <si>
    <t>Área Média:518,38m²</t>
  </si>
  <si>
    <t>Área Média:518,38m² X 0,05cm= 25,92m³</t>
  </si>
  <si>
    <t>Área Média:518,38m² X 0,05cm= 25,92m³ x km =259,20m³</t>
  </si>
  <si>
    <t>Área Faixa branca 10,48m²+Faixa amarela 69,62m²=80,10m²</t>
  </si>
  <si>
    <t>Quantidade 3,00 unid</t>
  </si>
  <si>
    <t>Quantidade 3,00 unid x 0,45x0,20=0,27m2</t>
  </si>
  <si>
    <t>Poste unid 3,00H x3,00 Unid x1,80 kg/m Aço = 16,20kg</t>
  </si>
  <si>
    <t>03.01.260</t>
  </si>
  <si>
    <t>=</t>
  </si>
  <si>
    <t>Sinalização Viária</t>
  </si>
  <si>
    <t xml:space="preserve">	CARGA, MANOBRA E DESCARGA DE ENTULHO EM CAMINHÃO BASCULANTE 18 M³ - CARGA COM ESCAVADEIRA HIDRÁULICA (CAÇAMBA DE 0,80 M³ / 111 HP) E DESCARGA LIVRE (UNIDADE: M3). AF_07/2020</t>
  </si>
  <si>
    <t>3.14</t>
  </si>
  <si>
    <t>Macadame 693,94m² x 0,15cm =104,09m³ + Brita graduada simples 693,94 x 0,15cm=104,09m³+ Binder 693,94m² x 0,05cm = 34,70m³ +Cbuq 693,94 m² x0,05=34,70m³=277,58m³</t>
  </si>
  <si>
    <t>CDHU 191</t>
  </si>
  <si>
    <t xml:space="preserve">17-30-02
</t>
  </si>
  <si>
    <t xml:space="preserve">06-21-00
</t>
  </si>
  <si>
    <t>Tabela de Refêrencia                          SEM DESONERAÇÃO</t>
  </si>
  <si>
    <t>SICRO</t>
  </si>
  <si>
    <t>02.02.140</t>
  </si>
  <si>
    <t>LOCAÇÃO DE COTAINER TIPO SANITÁRIO COM 2 VASOS SANITÁRIOS, 2 LAVATÓRIOS, 2 MICTÓRIOS E 4 PONTOS PARA CHUVEIRO - ÁREA MÍNIMA DE 13,80 M²</t>
  </si>
  <si>
    <t>UNMES</t>
  </si>
  <si>
    <t>02.03.110</t>
  </si>
  <si>
    <t>TAPUME MÓVEL PARA FECHAMENTO  DE ÁREAS</t>
  </si>
  <si>
    <t>SINALIZAÇÃO PROVISÓRIA</t>
  </si>
  <si>
    <t>70.03.010</t>
  </si>
  <si>
    <t>PLACA PARA SINALIZAÇÃO VIÁRIA EM ALUMÍNIO COMPOSTO, TOTALMENTE REFLETIVA COM PELÍCULA IA/IA - ÁREA ATÉ 2,0 M²</t>
  </si>
  <si>
    <t>DRENAGEM DE ÁGUAS PLUVIAIS</t>
  </si>
  <si>
    <t>07.02.040</t>
  </si>
  <si>
    <t>07.11.020</t>
  </si>
  <si>
    <t>05.10.010</t>
  </si>
  <si>
    <t>08.01.040</t>
  </si>
  <si>
    <t>46.12.150</t>
  </si>
  <si>
    <t>46.12.060</t>
  </si>
  <si>
    <t>49.12.110</t>
  </si>
  <si>
    <t>49.12.120</t>
  </si>
  <si>
    <t>49.06.420</t>
  </si>
  <si>
    <t>49.12.030</t>
  </si>
  <si>
    <t>49.12.050</t>
  </si>
  <si>
    <t>ESCAVAÇÃO MECANIZADA DE VALAS OU CAVAS COM PROFUNDIDADE DE ATÉ 3 M</t>
  </si>
  <si>
    <t>REATERRO COMPACTADO MECANIZADO DE VALA OU CAVA COM COMPACTADOR</t>
  </si>
  <si>
    <t>ESCORAMENTO DE SOLO DESCONTÍNUO</t>
  </si>
  <si>
    <t>TUBO DE CONCRETO (PA-2), DN= 600MM</t>
  </si>
  <si>
    <t>TUBO DE CONCRETO (PS-2), DN= 400MM</t>
  </si>
  <si>
    <t>LASTRO DE PEDRA BRITADA</t>
  </si>
  <si>
    <t>POÇO DE VISITA DE 1,60 X 1,60 X 1,60 M - TIPO PMSP</t>
  </si>
  <si>
    <t>CHAMINÉ PARA POÇO DE VISITA TIPO PMSP EM ALVENARIA, DIÂMETRO INTERNO 70 CM - PESCOÇO</t>
  </si>
  <si>
    <t>TAMPÃO EM FERRO FUNDIDO, DIÂMETRO DE 600 MM, CLASSE D 400 (RUPTURA&gt; 400 KN)</t>
  </si>
  <si>
    <t>BOCA DE LOBO DUPLA TIPO PMSP COM TAMPA DE CONCRETO</t>
  </si>
  <si>
    <t>BOCA DE LOBO TRIPLA TIPO PMSP COM TAMPA DE CONCRETO</t>
  </si>
  <si>
    <t>UN</t>
  </si>
  <si>
    <t>LEVANTAMENTO DE TAMPÃO FO. FO DE ESGOTO</t>
  </si>
  <si>
    <t>28.03.02</t>
  </si>
  <si>
    <t>28.03.03</t>
  </si>
  <si>
    <t>28.01.04.01</t>
  </si>
  <si>
    <t>28.01.24.01</t>
  </si>
  <si>
    <t>28.06.12</t>
  </si>
  <si>
    <t>TPU</t>
  </si>
  <si>
    <t xml:space="preserve">SINALIZ.HOR.C/RESINA VINILICA OU ACRILI.                                       </t>
  </si>
  <si>
    <t xml:space="preserve">SINALIZ.HOR. C/TERMOPLAST. HOT-SPRAY                                           </t>
  </si>
  <si>
    <t xml:space="preserve">FORN. E TRANSPORTE DE PLACA DE ACO GT+GT                                       </t>
  </si>
  <si>
    <t xml:space="preserve">COLOCACAO DE PLACA EM SUP. MADEIRA/METALICO-SOLO                               </t>
  </si>
  <si>
    <t xml:space="preserve">SUPORTE TUBULAR GALVANIZADO D=2 1/2"                                           </t>
  </si>
  <si>
    <t>m2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</si>
  <si>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</si>
  <si>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</si>
  <si>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</si>
  <si>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</si>
  <si>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</si>
  <si>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</si>
  <si>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</si>
  <si>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</si>
  <si>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</si>
  <si>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5.13</t>
  </si>
  <si>
    <t>5.14</t>
  </si>
  <si>
    <t>Objeto/Obra: São carlos</t>
  </si>
  <si>
    <t>Extensão 12,00 m</t>
  </si>
  <si>
    <t>Extensão 12,00 m X 0,30 CM X0,25=0,90M³ +Guia 12,00 m  x 0,30 x 0,15=0,54m³ +Sarjetão 17,02 x 0,90 x 0,25= 3,83m³ TOTAL 5,27M³</t>
  </si>
  <si>
    <t>Quantidade 2 unidades</t>
  </si>
  <si>
    <t>Extensão 12,00 m X 0,30 CM X0,25=0,90M³ +Guia 12,00 m  x 0,30 x 0,15=0,54m³ +Sarjetão 17,02 x 0,90 x 0,25= 3,83m³ + Paralelepípedos 111,86m² x 6cm=6,71m³  TOTAL 11,98M³ x 10km= 119,80m³xkm</t>
  </si>
  <si>
    <t>Extensão 12,00 m X 0,30 CM X0,25=0,90M³ +Guia 12,00 m  x 0,30 x 0,15=0,54m³ +Sarjetão 17,02 x 0,90 x 0,25= 3,83m³ + Paralelepípedos 111,86m² x 6cm=6,71m³  TOTAL 11,98M³</t>
  </si>
  <si>
    <t>Área Média:472,00m²</t>
  </si>
  <si>
    <t>Área Média:472,00m² x 0,15cm =70,80m³</t>
  </si>
  <si>
    <t>Área Média:472,00m² x 2= 944,00 m²</t>
  </si>
  <si>
    <t>Área Média:472,00m² x 0,05 = 23,60m³</t>
  </si>
  <si>
    <t>Extensão de 155,00m x 0,40 x 0,10= 6,20m³</t>
  </si>
  <si>
    <t xml:space="preserve">Extensão de 155,00m </t>
  </si>
  <si>
    <t>Macadame 472,00m² x 0,15cm =70,80m³ + Brita graduada simples 472,00 x 0,15cm=70,80m³+ Binder 472,00m² x 0,05cm =23,60m³ +Cbuq 472,00m² x0,05=23,60m³=188,80M³</t>
  </si>
  <si>
    <t>4.0</t>
  </si>
  <si>
    <t>Área Faixa branca 23,18m²+Faixa amarela 4,30m²=27,48m²</t>
  </si>
  <si>
    <t>SINAPI-PI</t>
  </si>
  <si>
    <t>Quantidade 1,00 unid</t>
  </si>
  <si>
    <t>Quantidade 1,00 unid x 0,45x0,20=0,09m2</t>
  </si>
  <si>
    <t>Poste unid 3,00H x1,00 Unid x1,80 kg/m Aço = 5,40kg</t>
  </si>
  <si>
    <t xml:space="preserve">                   Objeto/Obra:rua Cocal</t>
  </si>
  <si>
    <t xml:space="preserve">Objeto/Obra: rua Cocal         </t>
  </si>
  <si>
    <t xml:space="preserve">                   Objeto/Obra:rua Palmeiras</t>
  </si>
  <si>
    <t>1</t>
  </si>
  <si>
    <t>PAVIMENTAÇÃO ASFÁLTICA</t>
  </si>
  <si>
    <t>* Foi utilizada tabela complementar: TPU-DER-30-06-2023</t>
  </si>
  <si>
    <t>LOCAÇÃO DE CONTAINER TIPO SANITÁRIO COM 2 VASOS SANITÁRIOS, 2 LAVATÓRIOS, 2 MICTÓRIOS E 4 PONTOS PARA CHUVEIRO - ÁREA MÍNIMA DE 13,80 M²</t>
  </si>
  <si>
    <t>TAPUME MÓVEL PARA FECHAMENTO DE ÁREAS</t>
  </si>
  <si>
    <t>COLOCAÇÃO DE PLACA EM SUPORTE DE MADEIRA / METÁLICO - SOLO</t>
  </si>
  <si>
    <t>ABERTURA E PREPARO DE CAIXA ATÉ 40 CM, COMPACTAÇÃO DO SUBLEITO MÍNIMO DE 95% DO PN E TRANSPORTE ATÉ O RAIO DE 1 KM</t>
  </si>
  <si>
    <t>GUIA PRÉ-MOLDADA RETA TIPO PMSP 100 - FCK 25 MPA</t>
  </si>
  <si>
    <t>SARJETA OU SARJETÃO MOLDADO NO LOCAL, TIPO PMSP EM CONCRETO COM FCK 25 MPA</t>
  </si>
  <si>
    <t>TOTAL</t>
  </si>
  <si>
    <t>M2/UNID</t>
  </si>
  <si>
    <t>QUANTIDADE</t>
  </si>
  <si>
    <t>TOTAL-M2</t>
  </si>
  <si>
    <t>OBRA À 50 M</t>
  </si>
  <si>
    <t>OBRA À 100 M</t>
  </si>
  <si>
    <t>HOMENS TRABALHNDO</t>
  </si>
  <si>
    <t>TRECHO</t>
  </si>
  <si>
    <t>Ø</t>
  </si>
  <si>
    <t>PROF. MONT. (m)</t>
  </si>
  <si>
    <t>PROF. JUS. (m)</t>
  </si>
  <si>
    <t>EXTENSÃO (m)</t>
  </si>
  <si>
    <t>LARGURA MÉDIA (m)</t>
  </si>
  <si>
    <t>PROFUNDIDADE MÉDIA (m)</t>
  </si>
  <si>
    <t>VOLUME ATÉ 2,00 m
(m³)</t>
  </si>
  <si>
    <t>RAMAIS</t>
  </si>
  <si>
    <t>PV-1 ATÉ PV-2</t>
  </si>
  <si>
    <t>PV-2 ATÉ PV-3</t>
  </si>
  <si>
    <t>PV-3 ATÉ PV-4</t>
  </si>
  <si>
    <t>PV-4 ATÉ PV-5</t>
  </si>
  <si>
    <t>PV-5 ATÉ PV-6</t>
  </si>
  <si>
    <t>PV-6 ATÉ PV-7</t>
  </si>
  <si>
    <t>PV-7 ATÉ PV-8</t>
  </si>
  <si>
    <t>VOLUME ESCAVADO (m³)</t>
  </si>
  <si>
    <t>SEÇÃO - ÁREA DA BASE (m²)</t>
  </si>
  <si>
    <t>SEÇÃO - ÁREA DO CANAL (m²)</t>
  </si>
  <si>
    <t>EXTENSÃO</t>
  </si>
  <si>
    <t>VOLUME OCUPADO (m³)</t>
  </si>
  <si>
    <t>VOLUME DE REATERRO (M³)</t>
  </si>
  <si>
    <t>TRECHO (m)</t>
  </si>
  <si>
    <t>VOLUME PARA BOTA-FORA (m³)</t>
  </si>
  <si>
    <t>EMPOLAMENTO (%)</t>
  </si>
  <si>
    <t xml:space="preserve">VOLUME TOTAL (m³) </t>
  </si>
  <si>
    <t>LADOS (un)</t>
  </si>
  <si>
    <t>ÁREA (m²)</t>
  </si>
  <si>
    <t>TIPO</t>
  </si>
  <si>
    <t>Ø (m)</t>
  </si>
  <si>
    <t>LARGURA (m)</t>
  </si>
  <si>
    <t>ESPESSURA (m)</t>
  </si>
  <si>
    <t>VOLUME (m³)</t>
  </si>
  <si>
    <t>PV</t>
  </si>
  <si>
    <t>QUANTIDADE (un)</t>
  </si>
  <si>
    <t>ALTURA DO PV (m)</t>
  </si>
  <si>
    <t>PROFUNDIDADE PV (m)</t>
  </si>
  <si>
    <t>CHAMINÉ (m)</t>
  </si>
  <si>
    <t>PV-1</t>
  </si>
  <si>
    <t>PV-2</t>
  </si>
  <si>
    <t>PV-3</t>
  </si>
  <si>
    <t>PV-4</t>
  </si>
  <si>
    <t>PV-5</t>
  </si>
  <si>
    <t>PV-6</t>
  </si>
  <si>
    <t>PV-7</t>
  </si>
  <si>
    <t>PV-8</t>
  </si>
  <si>
    <t>BOCA DE LOBO</t>
  </si>
  <si>
    <t>DUPLA</t>
  </si>
  <si>
    <t>TRIPLA</t>
  </si>
  <si>
    <t>EMPOLAMENTO (25%)</t>
  </si>
  <si>
    <t>ÁREA AB.CAIXA (m²)</t>
  </si>
  <si>
    <t>LEVANTAMENTO DE TAMPÃO FO.FO. ESGOTO</t>
  </si>
  <si>
    <t>ALTURA</t>
  </si>
  <si>
    <t>RUA PALMEIRA</t>
  </si>
  <si>
    <t>ESPESSURA</t>
  </si>
  <si>
    <t>ESP. 0,05M(M3)</t>
  </si>
  <si>
    <t>LARGURA</t>
  </si>
  <si>
    <t>ESP.</t>
  </si>
  <si>
    <t xml:space="preserve">TODAS AS VIAS </t>
  </si>
  <si>
    <t>VIAS</t>
  </si>
  <si>
    <t>UNIDADE</t>
  </si>
  <si>
    <t xml:space="preserve">                   Objeto/Obra: Rua São Carlos</t>
  </si>
  <si>
    <t xml:space="preserve">     Objeto/Obra: rua Palmeira</t>
  </si>
  <si>
    <t>EXECUÇÃO E COMPACTAÇÃO DE BASE E OU SUB BASE PARA PAVIMENTAÇÃO DE BRITA GRADUADA SIMPLES - EXCLUSIVE CARGA E TRANSPORTE. AF_11/2019</t>
  </si>
  <si>
    <t xml:space="preserve">Suporte de perfil metálico galvanizado                                      </t>
  </si>
  <si>
    <t>Poste unid 3,00H x2,00 Unid x1,80 kg/m Aço = 10,80kg</t>
  </si>
  <si>
    <t xml:space="preserve">Suporte de perfil metálico galvanizado                                     </t>
  </si>
  <si>
    <t xml:space="preserve"> CARGA, MANOBRA E DESCARGA DE ENTULHO EM CAMINHÃO BASCULANTE 18 M³ - CARGA COM ESCAVADEIRA HIDRÁULICA (CAÇAMBA DE 0,80 M³ / 111 HP) E DESCARGA LIVRE (UNIDADE: </t>
  </si>
  <si>
    <t xml:space="preserve">                   Objeto/Obra: Rua São Carlos, Rua Cocal e Rua Palmeira</t>
  </si>
  <si>
    <t>KM</t>
  </si>
  <si>
    <t>PERÍODO DE EXECUÇÃO DE OBRA ( MÊS) = 3</t>
  </si>
  <si>
    <t>Perímetro 20 m x H 3 = 60 m²</t>
  </si>
  <si>
    <t>SIURB E</t>
  </si>
  <si>
    <t>06-21-00</t>
  </si>
  <si>
    <t>SIURB</t>
  </si>
  <si>
    <t xml:space="preserve"> jul/23</t>
  </si>
  <si>
    <t xml:space="preserve"> CARGA, MANOBRA E DESCARGA DE ENTULHO EM CAMINHÃO BASCULANTE 18 M³ - CARGA COM ESCAVADEIRA HIDRÁULICA (CAÇAMBA DE 0,80 M³ / 111 HP) E DESCARGA LIVRE (UNIDADE: M3). AF_07/2020</t>
  </si>
  <si>
    <t>SECRETARIA DE MEIO AMBIENTE, INFRAESTRUTURA E LOGÍSTICA</t>
  </si>
  <si>
    <t>DEPARTAMENTO DE ESTRADAS DE RODAGEM DO ESTADO DE SÃO PAULO</t>
  </si>
  <si>
    <t>TABELA DE PREÇOS UNITÁRIOS NÃO DESONERADOS</t>
  </si>
  <si>
    <t>Atendendo à Lei Federal nº 13.161 de 31/08/2015</t>
  </si>
  <si>
    <t xml:space="preserve">                              Data de Referência: 30/06/2023</t>
  </si>
  <si>
    <t>Subitem</t>
  </si>
  <si>
    <t>Unidade</t>
  </si>
  <si>
    <t>Preço Unitário</t>
  </si>
  <si>
    <t>21.01.01</t>
  </si>
  <si>
    <t xml:space="preserve">SONDAGEM A PERCUSSAO ATE 15M                                                   </t>
  </si>
  <si>
    <t>21.01.02</t>
  </si>
  <si>
    <t xml:space="preserve">SONDAGEM A PERC. ATE 15M LOC. ALAG.&lt;50CM                                       </t>
  </si>
  <si>
    <t>21.01.03</t>
  </si>
  <si>
    <t xml:space="preserve">SONDAGEM A  PERCUSSAO DE 15 A 30M                                              </t>
  </si>
  <si>
    <t>21.01.04</t>
  </si>
  <si>
    <t xml:space="preserve">SONDAGEM A PERC.15A30M LOC.ALAG.&lt;50CM                                          </t>
  </si>
  <si>
    <t>21.01.05</t>
  </si>
  <si>
    <t xml:space="preserve">SONDAGEM PERCUSSAO SUPERIOR A 30M                                              </t>
  </si>
  <si>
    <t>21.01.06</t>
  </si>
  <si>
    <t xml:space="preserve">SONDAGEM PERC.+30M LOC.ALAG.&lt;50CM                                              </t>
  </si>
  <si>
    <t>21.01.07</t>
  </si>
  <si>
    <t xml:space="preserve">TAXA FIXA INSTALACAO SONDAGEM PERCUSSAO                                        </t>
  </si>
  <si>
    <t>un</t>
  </si>
  <si>
    <t>21.01.08</t>
  </si>
  <si>
    <t xml:space="preserve">TAXA FIXA INSTALACAO SONDAGEM ROTATIVA                                         </t>
  </si>
  <si>
    <t>21.01.09</t>
  </si>
  <si>
    <t xml:space="preserve">TRANSPORTE DE EQUIPAMENTO DE SONDAGEM                                          </t>
  </si>
  <si>
    <t>km*equip</t>
  </si>
  <si>
    <t>21.01.10</t>
  </si>
  <si>
    <t xml:space="preserve">DESLOCAMENTO DE EQUIPAMENTO DE SONDAGEM                                        </t>
  </si>
  <si>
    <t>21.01.11</t>
  </si>
  <si>
    <t xml:space="preserve">PLATAFORMA OU BANQUETA SOND.PERCUSSAO                                          </t>
  </si>
  <si>
    <t>equip</t>
  </si>
  <si>
    <t>21.01.12</t>
  </si>
  <si>
    <t xml:space="preserve">PLATAFORMA OU BANQUETA P/ SOND. ROTATIVA                                       </t>
  </si>
  <si>
    <t>21.01.14</t>
  </si>
  <si>
    <t xml:space="preserve">FLUTUANTE PARA SONDAGEM                                                        </t>
  </si>
  <si>
    <t>obra</t>
  </si>
  <si>
    <t>21.01.15</t>
  </si>
  <si>
    <t xml:space="preserve">INSTAL.SONDAGEM PERCUSSAO S/ FLUTUANTE                                         </t>
  </si>
  <si>
    <t>sond</t>
  </si>
  <si>
    <t>21.01.16</t>
  </si>
  <si>
    <t xml:space="preserve">INSTALACAO SONDAGEM ROTATIVA S/FLUTUANTE                                       </t>
  </si>
  <si>
    <t>21.01.17</t>
  </si>
  <si>
    <t xml:space="preserve">SONDAGEM ROTATIVA SOLO 57,10MM (AX)                                            </t>
  </si>
  <si>
    <t>21.01.18</t>
  </si>
  <si>
    <t xml:space="preserve">SONDAGEM ROTATIVA SOLO 73,00MM (BX)                                            </t>
  </si>
  <si>
    <t>21.01.19</t>
  </si>
  <si>
    <t xml:space="preserve">SONDAGEM ROTATIVA SOLO 88,90MM (NX)                                            </t>
  </si>
  <si>
    <t>21.01.20</t>
  </si>
  <si>
    <t xml:space="preserve">SONDAGEM ROTATIVA SOLO 114,30MM (HX)                                           </t>
  </si>
  <si>
    <t>21.01.21</t>
  </si>
  <si>
    <t xml:space="preserve">SONDAGEM ROTATIVA ROCHA ALT.57,1MM (AX)                                        </t>
  </si>
  <si>
    <t>21.01.22</t>
  </si>
  <si>
    <t xml:space="preserve">SONDAGEM ROTATIVA ROCHA ALT.73,0MM (BX)                                        </t>
  </si>
  <si>
    <t>21.01.23</t>
  </si>
  <si>
    <t xml:space="preserve">SONDAGEM ROTATIVA ROCHA ALT.88,9MM (NX)                                        </t>
  </si>
  <si>
    <t>21.01.24</t>
  </si>
  <si>
    <t xml:space="preserve">SONDAGEM ROTATIVA ROCHA ALT.114,3MM (HX)                                       </t>
  </si>
  <si>
    <t>21.01.25</t>
  </si>
  <si>
    <t xml:space="preserve">SONDAGEM ROTATIVA ROCHA SA 57,10MM (AX)                                        </t>
  </si>
  <si>
    <t>21.01.26</t>
  </si>
  <si>
    <t xml:space="preserve">SONDAGEM ROTATIVA ROCHA SA 73,00MM (BX)                                        </t>
  </si>
  <si>
    <t>21.01.27</t>
  </si>
  <si>
    <t xml:space="preserve">SONDAGEM ROTATIVA ROCHA SA 88,9MM (NX)                                         </t>
  </si>
  <si>
    <t>21.01.28</t>
  </si>
  <si>
    <t xml:space="preserve">SONDAGEM ROTATIVA ROCHA SA 114,30MM (HX)                                       </t>
  </si>
  <si>
    <t>21.01.29</t>
  </si>
  <si>
    <t xml:space="preserve">SONDAGEM A TRADO PROFUNDIDADE ATE 5M                                           </t>
  </si>
  <si>
    <t>21.01.30</t>
  </si>
  <si>
    <t xml:space="preserve">SONDAGEM A TRADO PROFUNDIDADE 5 A 10M                                          </t>
  </si>
  <si>
    <t>21.02.01.01</t>
  </si>
  <si>
    <t xml:space="preserve">DETER. COORDENADAS COM GPS2 (CONTROLE BASICO) PRECISAO MINIMA DE 2 ORDEM.      </t>
  </si>
  <si>
    <t>21.02.01.02</t>
  </si>
  <si>
    <t xml:space="preserve">DETER. COORDENADAS COM GPS3 (CONTROLE BASICO) PRECISAO MINIMA DE 2 ORDEM.      </t>
  </si>
  <si>
    <t>21.02.02.01</t>
  </si>
  <si>
    <t xml:space="preserve">TRANSPORTE COORDENADAS ATRAVES DE POLIGONAIS CLASSE II P DA NBR 13.133         </t>
  </si>
  <si>
    <t>21.02.03.01</t>
  </si>
  <si>
    <t xml:space="preserve">IMPLANTACAO DE POLIGONAIS CLASSE III P DA NBR 13.133.                          </t>
  </si>
  <si>
    <t>21.02.04.01</t>
  </si>
  <si>
    <t xml:space="preserve">TRANSPORTE DE REFERENCIA DE NIVEL ATRAVES NIVELAMENTO GEOMETRICO 4 MM K.       </t>
  </si>
  <si>
    <t>21.02.05.01</t>
  </si>
  <si>
    <t xml:space="preserve">TRANSPORTE DE REFERENCIA DE NIVEL ATRAVES NIVELAMENTO GEOMETRICO CLASSE IN.    </t>
  </si>
  <si>
    <t>21.02.06.01</t>
  </si>
  <si>
    <t>LEV. PLANIALTIMETRICO E CADASTRAL, POLIGONAL CLASSE II PAC ESC. 1:500 ATE 1 HA.</t>
  </si>
  <si>
    <t>21.02.06.02</t>
  </si>
  <si>
    <t>LEV. PLANIALTIMETRICO E CADASTRAL, POLIGONAL CLASSE II PAC ESC. 1:1000 ATE 1HA.</t>
  </si>
  <si>
    <t>21.02.07.01</t>
  </si>
  <si>
    <t>LEV. PLANIALTIMETRICO E CADASTRAL, POLIGONAL CLASSE II PAC ESC. 1:500 ALEM 1HA.</t>
  </si>
  <si>
    <t>ha</t>
  </si>
  <si>
    <t>21.02.07.02</t>
  </si>
  <si>
    <t xml:space="preserve">LEV. PLANIALTIMETRICO E CADASTRAL, POLIGONAL CLASSE II PAC ESC.1:1000 ALEM 1HA </t>
  </si>
  <si>
    <t>21.02.08.01</t>
  </si>
  <si>
    <t xml:space="preserve">LEV. PLANIALTIMETRICO DE FAVELAS COM AREA ATE 2000 M2 C/POLIG. AUXILIAR        </t>
  </si>
  <si>
    <t>21.02.09.01</t>
  </si>
  <si>
    <t xml:space="preserve">LEV. PLANIALTIMETRICO DE FAVELAS COM AREA ALEM 2000 M2 C/POLIG.AUXILIAR        </t>
  </si>
  <si>
    <r>
      <t>m</t>
    </r>
    <r>
      <rPr>
        <vertAlign val="superscript"/>
        <sz val="11"/>
        <color indexed="8"/>
        <rFont val="Calibri"/>
        <family val="2"/>
      </rPr>
      <t>2</t>
    </r>
  </si>
  <si>
    <t>21.02.10.01</t>
  </si>
  <si>
    <t>LEV. PLANIALT. SECOES TRANSV. A PARTIR DE LINHA BASE EXISTENTE NIV. GEOMETRICO.</t>
  </si>
  <si>
    <t>21.02.11.01</t>
  </si>
  <si>
    <t xml:space="preserve">LEVANT. PLANIALTIMETRICO CADASTRAL FAIXAS ATE 30M CLASSE II PAC DA NBR 13.133  </t>
  </si>
  <si>
    <t>21.02.12.01</t>
  </si>
  <si>
    <t>LEVANT. PLANIALTIMETRICO CADASTRAL FAIXAS DE 30 A 60 M CLASSE II PAC NBR 13.133</t>
  </si>
  <si>
    <t>21.02.13.01</t>
  </si>
  <si>
    <t xml:space="preserve">LEVANT. PLANIALTIMETRICO CADASTRAL FAIXAS ALEM 60M CLASSE II PAC DA NBR 13.133 </t>
  </si>
  <si>
    <t>21.02.14.01</t>
  </si>
  <si>
    <t xml:space="preserve">MATERIALIZACAO DE LINHA BASE PROJETADA C/ ESTAQUEAMENTO DE 20 EM 20 M.         </t>
  </si>
  <si>
    <t>21.02.15.01</t>
  </si>
  <si>
    <t>IMPL. E CADASTRO PLANIALT. LINHA BASE VIA EXISTENTE ESTAQUEAMENTO DE 20 EM 20 M</t>
  </si>
  <si>
    <t>21.02.16.01</t>
  </si>
  <si>
    <t xml:space="preserve">CADASTRO DE PVA, PVE, BL E TL                                                  </t>
  </si>
  <si>
    <t>21.02.17.01</t>
  </si>
  <si>
    <t xml:space="preserve">CADASTRO DE OBRA DE ARTE CORRENTE (GALERIA E BUEIRO) E INTERFERENCIAS          </t>
  </si>
  <si>
    <t>21.02.18.01</t>
  </si>
  <si>
    <t xml:space="preserve">LEV.CAD.ESTRUT. EM CONCRETO, PONTES E VIADUTOS, DETALHADO PECAS ESTRUTURAIS    </t>
  </si>
  <si>
    <t>tramo</t>
  </si>
  <si>
    <t>21.02.19.01</t>
  </si>
  <si>
    <t xml:space="preserve">CADASTRO DE PROPRIEDADE PARA DESAPROPRIACAO URBANA.                            </t>
  </si>
  <si>
    <t>21.02.20.01</t>
  </si>
  <si>
    <t xml:space="preserve">CADASTRO DE PROPRIEDADE PARA DESAPROPRIACAO RURAL ATE 5000 M2.                 </t>
  </si>
  <si>
    <t>21.02.20.02</t>
  </si>
  <si>
    <t xml:space="preserve">CADASTRO DE PROPRIEDADE PARA DESAPROPRIACAO RURAL ALEM 5000 M2.                </t>
  </si>
  <si>
    <t>21.02.21.01</t>
  </si>
  <si>
    <t xml:space="preserve">ABERTURA DE PICADA COM LARGURA SUFICIENTE PARA LEVANTAMENTO TOPOGRAFICO.       </t>
  </si>
  <si>
    <t>21.02.22.01</t>
  </si>
  <si>
    <t xml:space="preserve">LEVANTAMENTO DE SECOES TOPOBATIMETRICOS.                                       </t>
  </si>
  <si>
    <t>21.02.22.02</t>
  </si>
  <si>
    <t xml:space="preserve">LEVANTAMENTO TOPOBATIMETRICO, MODO CONTINUO COM ECOBATIMETRO, POSIC.COM GPS    </t>
  </si>
  <si>
    <t>21.02.23.01</t>
  </si>
  <si>
    <t xml:space="preserve">LEVANTAMENTO DE BATIMETRIA ESPECIAL                                            </t>
  </si>
  <si>
    <t>equipe.dia</t>
  </si>
  <si>
    <t>21.02.24.01</t>
  </si>
  <si>
    <t>FORN. EQUIP.TOP., 1 TECN., 2 AUX., 1 NIVEL. C/ NIVEL AUT. ESTACAO TOTAL E VEIC.</t>
  </si>
  <si>
    <t>equipe.mes</t>
  </si>
  <si>
    <t>21.02.25.01</t>
  </si>
  <si>
    <t xml:space="preserve">MARC.CONC. TRONCO PIR. DE 10X10CM T/ 30X30CM B/ 40CM H, PINO/CHAPA COLADA TOPO </t>
  </si>
  <si>
    <t>21.02.26.01</t>
  </si>
  <si>
    <t xml:space="preserve">MOBILIZACAO / DESMOBILIZACAO - DE EQUIPE E EQUIP. DE TOPOGRAFIA A 50 E 150KM   </t>
  </si>
  <si>
    <t>21.02.26.02</t>
  </si>
  <si>
    <t xml:space="preserve">MOBILIZACAO / DESMOBILIZACAO - EQUIPE E EQUIP. DE TOPOGRAFIA ENTRE 151E300KM   </t>
  </si>
  <si>
    <t>21.02.26.03</t>
  </si>
  <si>
    <t xml:space="preserve">MOBILIZACAO / DESMOBILIZACAO - EQUIPE E EQUIP. TOPOGRAFIA ENTRE 301E600KM      </t>
  </si>
  <si>
    <t>21.02.27.01</t>
  </si>
  <si>
    <t xml:space="preserve">MOBILIZACAO DE AERONAVE DENTRO DO ESTADO.                                      </t>
  </si>
  <si>
    <t>global</t>
  </si>
  <si>
    <t>21.02.28.01</t>
  </si>
  <si>
    <t xml:space="preserve">COBERTURA FOTOGRAFICA POR AREA FOTOGRAFADA, VOO NA ESCALA 1:20.000             </t>
  </si>
  <si>
    <r>
      <t>km</t>
    </r>
    <r>
      <rPr>
        <vertAlign val="superscript"/>
        <sz val="11"/>
        <color indexed="8"/>
        <rFont val="Calibri"/>
        <family val="2"/>
      </rPr>
      <t>2</t>
    </r>
  </si>
  <si>
    <t>21.02.28.02</t>
  </si>
  <si>
    <t xml:space="preserve">COBERTURA FOTOGRAFICA POR AREA FOTOGRAFADA, VOO NA ESCALA 1:5.000              </t>
  </si>
  <si>
    <t>21.02.29.01</t>
  </si>
  <si>
    <t xml:space="preserve">REVELACAO DE FOTOS AEREAS INCLUSIVE ARQUIVO DIGITAL E FOTOINDICE.              </t>
  </si>
  <si>
    <t>21.02.30.01</t>
  </si>
  <si>
    <t xml:space="preserve">RESTITUICAO VOO AEROFOTOGRAMETRICO ESC. ATE 5X SUPERIOR AO DO VOO, ESC.1:5.000 </t>
  </si>
  <si>
    <t>21.02.30.02</t>
  </si>
  <si>
    <t>RESTITUICAO VOO AEROFOTOGRAMETRICO ESC. ATE 5X SUPERIOR AO DO VOO, ESC. 1:1.000</t>
  </si>
  <si>
    <t>21.02.31</t>
  </si>
  <si>
    <t xml:space="preserve">LOC.PROJETO REG.ONDULADA ZONA SUBURBANA                                        </t>
  </si>
  <si>
    <t>21.02.31.01</t>
  </si>
  <si>
    <t>ORTOFOTOCARTA VOO AEROFOTOGRAMETRICO ESC. ATE 5X SUPERIOR AO DO VOO, ESC.1:5000</t>
  </si>
  <si>
    <t>21.02.31.02</t>
  </si>
  <si>
    <t>ORTOFOTOCARTA VOO AEROFOTOGRAMETRICO ESC. ATE 5X SUPERIOR AO DO VOO, ESC.1:1000</t>
  </si>
  <si>
    <t>21.02.32.01</t>
  </si>
  <si>
    <t xml:space="preserve">APOIO CAMPO AEROF. DETERM. NUM. DE PONTOS P/ RESIST. EM ESC. ATE 5X MAIOR.     </t>
  </si>
  <si>
    <t>21.03.01</t>
  </si>
  <si>
    <t xml:space="preserve">REMOCAO CERCA ARAME,INCL.TRANSPORTE                                            </t>
  </si>
  <si>
    <t>21.03.02</t>
  </si>
  <si>
    <t xml:space="preserve">REMOCAO DE DEFENSA METALICA SIMPLES                                            </t>
  </si>
  <si>
    <t>21.03.03</t>
  </si>
  <si>
    <t xml:space="preserve">REMOCAO DE DEFENSA METALICA DUPLA                                              </t>
  </si>
  <si>
    <t>21.03.04</t>
  </si>
  <si>
    <t xml:space="preserve">REMOCAO DEFENSA MET.SIMPLES P/ REINST.                                         </t>
  </si>
  <si>
    <t>21.03.05</t>
  </si>
  <si>
    <t xml:space="preserve">REMOCAO DEFENSA METALICA DUPLA P/ REINST                                       </t>
  </si>
  <si>
    <t>21.03.06</t>
  </si>
  <si>
    <t xml:space="preserve">REMOCAO CANALIZACAO D&gt;=0,60M                                                   </t>
  </si>
  <si>
    <t>21.03.07</t>
  </si>
  <si>
    <t xml:space="preserve">REMOCAO CANALIZACAO D&lt;0,60M                                                    </t>
  </si>
  <si>
    <t>21.03.08</t>
  </si>
  <si>
    <t xml:space="preserve">REMOCAO E TRANSPORTE DE GUIA PRE-MOLDADA                                       </t>
  </si>
  <si>
    <t>21.03.09</t>
  </si>
  <si>
    <t xml:space="preserve">REMOCAO DE ESTACA DE EUCALIPTO                                                 </t>
  </si>
  <si>
    <t>21.03.10</t>
  </si>
  <si>
    <t xml:space="preserve">REMOCAO DE TACHA REFLETIVA                                                     </t>
  </si>
  <si>
    <t>21.03.11</t>
  </si>
  <si>
    <t xml:space="preserve">REMOCAO DE PINTURA TERMOPLÁSTICA DE VIA                                        </t>
  </si>
  <si>
    <t>21.03.11.01</t>
  </si>
  <si>
    <t xml:space="preserve">REMOCAO DE PINTURA ACRIL.  DEMARC.DE VIA POR PROCESSO MANUAL                   </t>
  </si>
  <si>
    <t>21.03.11.03</t>
  </si>
  <si>
    <t xml:space="preserve">REMOCAO DE SINALIZACAO HORIZONTAL POR FRESAGEM                                 </t>
  </si>
  <si>
    <t>21.03.13</t>
  </si>
  <si>
    <t xml:space="preserve">REMOCAO DE GABIAO TIPO CAIXA                                                   </t>
  </si>
  <si>
    <r>
      <t>m</t>
    </r>
    <r>
      <rPr>
        <vertAlign val="superscript"/>
        <sz val="11"/>
        <color indexed="8"/>
        <rFont val="Calibri"/>
        <family val="2"/>
      </rPr>
      <t>3</t>
    </r>
  </si>
  <si>
    <t>21.03.15</t>
  </si>
  <si>
    <t xml:space="preserve">MONTAGEM E DESMONTAGEM DE BLOQUEADOR TEMPORARIO DE FLUIDOS                     </t>
  </si>
  <si>
    <t>21.04.01</t>
  </si>
  <si>
    <t xml:space="preserve">CERCA DE ARAME FARPADO C/ 4 FIOS                                               </t>
  </si>
  <si>
    <t>21.04.02</t>
  </si>
  <si>
    <t xml:space="preserve">CERCA DE ARAME FARPADO C/ 6 FIOS                                               </t>
  </si>
  <si>
    <t>21.04.03</t>
  </si>
  <si>
    <t xml:space="preserve">CERCA ARAME FARPADO POR REAPROVEITAMENTO                                       </t>
  </si>
  <si>
    <t>21.05.01</t>
  </si>
  <si>
    <t xml:space="preserve">DEMOLICAO DE CONCRETO ARMADO                                                   </t>
  </si>
  <si>
    <t>21.05.02</t>
  </si>
  <si>
    <t xml:space="preserve">DEMOLICAO DE CONCRETO SIMPLES                                                  </t>
  </si>
  <si>
    <t>21.05.04</t>
  </si>
  <si>
    <t xml:space="preserve">DEMOLICAO PAV.RIG.INCL.TRANSP. ATE 1 KM                                        </t>
  </si>
  <si>
    <t>21.05.05</t>
  </si>
  <si>
    <t xml:space="preserve">DEMOLICAO DE EDIFICACAO EM ALVENARIA                                           </t>
  </si>
  <si>
    <t>21.05.06</t>
  </si>
  <si>
    <t xml:space="preserve">DEMOLICAO DE EDIFICACAO EM MADEIRA                                             </t>
  </si>
  <si>
    <t>21.05.07</t>
  </si>
  <si>
    <t xml:space="preserve">DEMOLICAO PAVIMENTOFLEXIVEL C/TRANSPORT                                        </t>
  </si>
  <si>
    <t>21.07.01</t>
  </si>
  <si>
    <t xml:space="preserve">ABERTURA DE POCO DE INSPECAO ATE 1,5M DE PROFUNDIDADE                          </t>
  </si>
  <si>
    <t>21.07.02</t>
  </si>
  <si>
    <t xml:space="preserve">ENSAIO DE UMIDADE NATURAL                                                      </t>
  </si>
  <si>
    <t>21.07.03</t>
  </si>
  <si>
    <t xml:space="preserve">ENSAIO DE DENSIDADE NATURAL                                                    </t>
  </si>
  <si>
    <t>21.07.04</t>
  </si>
  <si>
    <t xml:space="preserve">ANALISE GRANULOMETRICA POR PENEIRAMENTO E SEDIMENTACAO.                        </t>
  </si>
  <si>
    <t>21.07.05</t>
  </si>
  <si>
    <t xml:space="preserve">ENSAIO DE CBR 5 PONTOS E.N.                                                    </t>
  </si>
  <si>
    <t>21.07.06</t>
  </si>
  <si>
    <t xml:space="preserve">ENSAIO DE CBR 5 PONTOS E.I.                                                    </t>
  </si>
  <si>
    <t>21.07.07</t>
  </si>
  <si>
    <t xml:space="preserve">CLASSIFICACAO MCT (PERDA POR IMERSAO E MINI MCV).                              </t>
  </si>
  <si>
    <t>conjunto</t>
  </si>
  <si>
    <t>21.07.12</t>
  </si>
  <si>
    <t xml:space="preserve">CLASSIFICACAO MCT - METODO PASTILHA                                            </t>
  </si>
  <si>
    <t>21.07.13</t>
  </si>
  <si>
    <t xml:space="preserve">ENSAIO DE CBR 1 PONTO MOLDADO NA UMIDADE OTIMA DE COMPACTACAO (E.N.)           </t>
  </si>
  <si>
    <t>21.07.14</t>
  </si>
  <si>
    <t xml:space="preserve">ENSAIO DE COMPACTACAO - PROCTOR.                                               </t>
  </si>
  <si>
    <t>21.07.15</t>
  </si>
  <si>
    <t xml:space="preserve">GRANULOMETRIA POR PENEIRAMENTO SIMPLES (SEM SEDIMENTACAO).                     </t>
  </si>
  <si>
    <t>21.08.01</t>
  </si>
  <si>
    <t xml:space="preserve">LIMPEZA DE DRENAGEM DA PLATAFORMA                                              </t>
  </si>
  <si>
    <t>21.08.02</t>
  </si>
  <si>
    <t xml:space="preserve">LIMPEZA DE BUEIROS DIAMETRO ATE 80CM                                           </t>
  </si>
  <si>
    <t>21.08.03</t>
  </si>
  <si>
    <t xml:space="preserve">LIMPEZA DE BUEIROS DIAMETRO ATE 100CM                                          </t>
  </si>
  <si>
    <t>21.08.04</t>
  </si>
  <si>
    <t xml:space="preserve">LIMPEZA DE BUEIROS DIAMETRO ATE 120CM                                          </t>
  </si>
  <si>
    <t>21.08.05</t>
  </si>
  <si>
    <t xml:space="preserve">LIMPEZA DE BUEIROS DIAMETRO ATE 150CM                                          </t>
  </si>
  <si>
    <t>21.08.06</t>
  </si>
  <si>
    <t xml:space="preserve">LIMPEZA DE GALERIA                                                             </t>
  </si>
  <si>
    <t>21.08.08</t>
  </si>
  <si>
    <t xml:space="preserve">DEMOLICAO E RETIRADA DE GUARDA-CORPO                                           </t>
  </si>
  <si>
    <t>21.08.09</t>
  </si>
  <si>
    <t xml:space="preserve">LIMPEZA DE BUEIROS DIAMETRO ATE 60CM                                           </t>
  </si>
  <si>
    <t>21.08.11</t>
  </si>
  <si>
    <t xml:space="preserve">LIMPEZA DE DRENAGEM FORA DA PLATAFORMA                                         </t>
  </si>
  <si>
    <t>21.09.04</t>
  </si>
  <si>
    <t xml:space="preserve">SIST.DE VIDEO-INSP.ROBOT.DE TUBULAC.E TUBULAC.DE CONCRETO EMISSAO DE RELATORIO </t>
  </si>
  <si>
    <t>21.09.05</t>
  </si>
  <si>
    <t xml:space="preserve">SIST.DE VIDEO-INSP.DE TUBULACOES E CANALIZACOES COM DIAMETROENTRE 75MM E 200MM </t>
  </si>
  <si>
    <t>21.13.01</t>
  </si>
  <si>
    <t>MOBIL.E DESMOB.DE INSTAL.PROVIS.(BY-PASS)TREC.REDE PLUVIAL MAN.TUB.DE POLIETIL.</t>
  </si>
  <si>
    <t>22.01.01</t>
  </si>
  <si>
    <t xml:space="preserve">LIMP.TERRENO SEM DESTOCAMENTO DE ARVORES                                       </t>
  </si>
  <si>
    <t>22.01.02</t>
  </si>
  <si>
    <t xml:space="preserve">LIMP.TERRENO C/DEST.ARV.PERIMETRO&lt;=78CM                                        </t>
  </si>
  <si>
    <t>22.01.03</t>
  </si>
  <si>
    <t xml:space="preserve">LIMP. MANUAL TERRENO AMONT. DE MATERIAL                                        </t>
  </si>
  <si>
    <t>22.01.04</t>
  </si>
  <si>
    <t xml:space="preserve">DERRUBADA E DEST.ARV.C/PERIMETRO&gt;78CM                                          </t>
  </si>
  <si>
    <t>22.01.05</t>
  </si>
  <si>
    <t xml:space="preserve">DEST.ARV.COM PERIMETRO MAIOR QUE 78CM                                          </t>
  </si>
  <si>
    <t>22.01.06</t>
  </si>
  <si>
    <t xml:space="preserve">RASPAGEM DO TERRENO                                                            </t>
  </si>
  <si>
    <t>22.01.07</t>
  </si>
  <si>
    <t xml:space="preserve">CARGA DE MATERIAL DE LIMPEZA DE ESCAV.                                         </t>
  </si>
  <si>
    <t>22.02.01</t>
  </si>
  <si>
    <t xml:space="preserve">ESCAVACAO E CARGA DE MATERIAL DE 1/2A CATEGORIA                                </t>
  </si>
  <si>
    <t>22.02.03</t>
  </si>
  <si>
    <t xml:space="preserve">ESCAV.CARGA MATERIAL 2 CAT.C/EXPLOSIVO                                         </t>
  </si>
  <si>
    <t>22.02.04</t>
  </si>
  <si>
    <t xml:space="preserve">ESCAVACAO E CARGA MATERIAL  3 CATEGORIA                                        </t>
  </si>
  <si>
    <t>22.02.05</t>
  </si>
  <si>
    <t xml:space="preserve">ESCAV.CARGA SOLO MOLE SOB LAMINA D´AGUA                                        </t>
  </si>
  <si>
    <t>22.02.06</t>
  </si>
  <si>
    <t xml:space="preserve">CARGA DE MATERIAL LIMPEZA                                                      </t>
  </si>
  <si>
    <t>22.02.07</t>
  </si>
  <si>
    <t xml:space="preserve">ESCAV.,CARGA E DESC.MAT.SIL-ARG.NO CORTE                                       </t>
  </si>
  <si>
    <t>22.02.08</t>
  </si>
  <si>
    <t xml:space="preserve">AQUIS.MAT.ESPAL.CONF.ROLAGEM MAT.SIL.ARG                                       </t>
  </si>
  <si>
    <t>22.02.09</t>
  </si>
  <si>
    <t xml:space="preserve">ESPALHAMENTO/REGULARIZACAO/COMPACTACAO DE MATERIAL EM BOTA-FORA.               </t>
  </si>
  <si>
    <t>22.02.11</t>
  </si>
  <si>
    <t xml:space="preserve">ESCAVAÇÃO OU DESMONTE E CARGA COM EQUIPAMENTO HIDRAULICO (PICÃO)               </t>
  </si>
  <si>
    <t>22.03.01</t>
  </si>
  <si>
    <t xml:space="preserve">TRANSPORTE DE 1/2 CATEGORIA ATE 1 KM                                           </t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</si>
  <si>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rgb="FF000000"/>
        <rFont val="Arial"/>
        <family val="2"/>
      </rPr>
      <t>*km</t>
    </r>
  </si>
  <si>
    <t>22.03.02</t>
  </si>
  <si>
    <t xml:space="preserve">TRANSPORTE DE 1/2 CATEGORIA ATE 2 KM                                           </t>
  </si>
  <si>
    <t>22.03.03</t>
  </si>
  <si>
    <t xml:space="preserve">TRANSPORTE DE 1/2 CATEGORIA ATE 5 KM                                           </t>
  </si>
  <si>
    <t>22.03.04</t>
  </si>
  <si>
    <t xml:space="preserve">TRANSPORTE DE 1/2 CATEGORIA ATE 10 KM                                          </t>
  </si>
  <si>
    <t>22.03.05</t>
  </si>
  <si>
    <t xml:space="preserve">TRANSPORTE DE 1/2 CATEGORIA ATE 15 KM                                          </t>
  </si>
  <si>
    <t>22.03.06</t>
  </si>
  <si>
    <t xml:space="preserve">TRANSPORTE DE 1/2 CATEGORIA ALEM DE 15KM                                       </t>
  </si>
  <si>
    <t>22.03.07</t>
  </si>
  <si>
    <t xml:space="preserve">TRANSPORTE DE 3 CATEGORIA ATE 1 KM                                             </t>
  </si>
  <si>
    <t>22.03.08</t>
  </si>
  <si>
    <t xml:space="preserve">TRANSPORTE DE 3 CATEGORIA ALEM 1 KM                                            </t>
  </si>
  <si>
    <t>22.03.09</t>
  </si>
  <si>
    <t xml:space="preserve">TRANSPORTE DE SOLO MOLE ATE 2 KM                                               </t>
  </si>
  <si>
    <t>22.03.10</t>
  </si>
  <si>
    <t xml:space="preserve">TRANSPORTE DE SOLO MOLE ALEM 2 KM                                              </t>
  </si>
  <si>
    <t>22.03.11</t>
  </si>
  <si>
    <t xml:space="preserve">TRANSPORTE MATERIAL DE LIMPEZA ATE 1 KM                                        </t>
  </si>
  <si>
    <t>22.03.12</t>
  </si>
  <si>
    <t xml:space="preserve">TRANSPORTE MATERIAL DE LIMP.ALEM DE 1 KM                                       </t>
  </si>
  <si>
    <t>22.04.01</t>
  </si>
  <si>
    <t xml:space="preserve">COMPACTACAO DE ATERRO MAIOR/IGUAL 95% PS                                       </t>
  </si>
  <si>
    <t>22.04.02</t>
  </si>
  <si>
    <t xml:space="preserve">RETALUDAMENTO MANUAL                                                           </t>
  </si>
  <si>
    <t>22.06.01</t>
  </si>
  <si>
    <t xml:space="preserve">FUNDACAO DE ATERRO C/AREIA LAVADA                                              </t>
  </si>
  <si>
    <t>22.06.04</t>
  </si>
  <si>
    <t xml:space="preserve">FUNDACAO DE ATERRO C/PED.RACHAO                                                </t>
  </si>
  <si>
    <t>22.06.05</t>
  </si>
  <si>
    <t xml:space="preserve">ESPALH.ADENS.MATERIAL DE FUND.DE ATERRO                                        </t>
  </si>
  <si>
    <t>22.07.01</t>
  </si>
  <si>
    <t xml:space="preserve">VALETA DE PROTECAO MANUAL                                                      </t>
  </si>
  <si>
    <t>22.08.01</t>
  </si>
  <si>
    <t xml:space="preserve">GEOGRELHA POLIETILENO RESIST. TRANSV. 5 KN/M - RESIST. LONGIT. 30 KN/M         </t>
  </si>
  <si>
    <t>22.08.02</t>
  </si>
  <si>
    <t xml:space="preserve">GEOGRELHA POLIETILENO RESIST. TRANSV. 5 KN/M - RESIST. LONGIT. 50 KN/M         </t>
  </si>
  <si>
    <t>22.08.03</t>
  </si>
  <si>
    <t xml:space="preserve">GEOGRELHA POLIETILENO RESIST. TRANSV. 5 KN/M - RESIST. LONGIT. 80 KN/M         </t>
  </si>
  <si>
    <t>22.08.04</t>
  </si>
  <si>
    <t xml:space="preserve">GEOGRELHA POLIETILENO RESIST. TRANSV. 5 KN/M - RESIST. LONGIT. 100 KN/M        </t>
  </si>
  <si>
    <t>22.08.05</t>
  </si>
  <si>
    <t xml:space="preserve">GEOGRELHA POLIETILENO RESIST. TRANSV. 5 KN/M - RESIST. LONGIT. 150 KN/M        </t>
  </si>
  <si>
    <t>22.08.06</t>
  </si>
  <si>
    <t xml:space="preserve">GEOGRELHA POLIETILENO RESIST. TRANSV. 5 KN/M - RESIST. LONGIT. 200 KN/M        </t>
  </si>
  <si>
    <t>22.08.07</t>
  </si>
  <si>
    <t xml:space="preserve">GEOGRELHA POLIETILENO RESIST. TRANSV. 15 KN/M - RESIST. LONGIT. 30 KN/M        </t>
  </si>
  <si>
    <t>22.08.08</t>
  </si>
  <si>
    <t xml:space="preserve">GEOGRELHA POLIETILENO RESIST. TRANSV. 15 KN/M - RESIST. LONGIT. 50 KN/M        </t>
  </si>
  <si>
    <t>22.08.09</t>
  </si>
  <si>
    <t xml:space="preserve">GEOGRELHA POLIETILENO RESIST. TRANSV. 15 KN/M - RESIST. LONGIT. 80 KN/M.       </t>
  </si>
  <si>
    <t>22.08.10</t>
  </si>
  <si>
    <t xml:space="preserve">GEOGRELHA POLIETILENO RESIST. TRANSV. 15 KN/M - RESIST. LONGIT. 100 KN/M.      </t>
  </si>
  <si>
    <t>22.08.11</t>
  </si>
  <si>
    <t xml:space="preserve">GEOGRELHA POLIETILENO RESIST. TRANSV. 15 KN/M - RESIST. LONGIT. 150 KN/M.      </t>
  </si>
  <si>
    <t>22.08.12</t>
  </si>
  <si>
    <t xml:space="preserve">GEOGRELHA POLIETILENO RESIST. TRANSV. 15 KN/M - RESIST. LONGIT. 200 KN/M.      </t>
  </si>
  <si>
    <t>22.08.13</t>
  </si>
  <si>
    <t xml:space="preserve">GEOGRELHA POLIETILENO RESIST. TRANSV. 20 KN/M - RESIST. LONGIT. 30 KN/M.       </t>
  </si>
  <si>
    <t>22.08.14</t>
  </si>
  <si>
    <t xml:space="preserve">GEOGRELHA POLIETILENO RESIST. TRANSV. 20 KN/M - RESIST. LONGIT. 50 KN/M.       </t>
  </si>
  <si>
    <t>22.08.15</t>
  </si>
  <si>
    <t xml:space="preserve">GEOGRELHA POLIETILENO RESIST. TRANSV. 20 KN/M - RESIST. LONGIT. 80 KN/M.       </t>
  </si>
  <si>
    <t>22.08.16</t>
  </si>
  <si>
    <t xml:space="preserve">GEOGRELHA POLIETILENO RESIST. TRANSV. 20 KN/M - RESIST. LONGIT. 100 KN/M.      </t>
  </si>
  <si>
    <t>22.08.17</t>
  </si>
  <si>
    <t xml:space="preserve">GEOGRELHA POLIETILENO RESIST. TRANSV. 20 KN/M - RESIST. LONGIT. 150 KN/M.      </t>
  </si>
  <si>
    <t>22.08.18</t>
  </si>
  <si>
    <t xml:space="preserve">GEOGRELHA POLIETILENO RESIST. TRANSV. 20 KN/M - RESIST. LONGIT. 200 KN/M.      </t>
  </si>
  <si>
    <t>22.08.19</t>
  </si>
  <si>
    <t xml:space="preserve">GEOGRELHA POLIETILENO RESIST. TRANSV. 30 KN/M - RESIST. LONGIT. 30 KN/M.       </t>
  </si>
  <si>
    <t>22.08.20</t>
  </si>
  <si>
    <t xml:space="preserve">GEOGRELHA POLIETILENO RESIST. TRANSV. 30 KN/M - RESIST. LONGIT. 50 KN/M.       </t>
  </si>
  <si>
    <t>22.08.21</t>
  </si>
  <si>
    <t xml:space="preserve">GEOGRELHA POLIETILENO RESIST. TRANSV. 30 KN/M - RESIST. LONGIT. 80 KN/M.       </t>
  </si>
  <si>
    <t>22.08.22</t>
  </si>
  <si>
    <t xml:space="preserve">GEOGRELHA POLIETILENO RESIST. TRANSV. 30 KN/M - RESIST. LONGIT. 100 KN/M.      </t>
  </si>
  <si>
    <t>22.08.23</t>
  </si>
  <si>
    <t xml:space="preserve">GEOGRELHA POLIETILENO RESIST. TRANSV. 30 KN/M - RESIST. LONGIT. 150 KN/M.      </t>
  </si>
  <si>
    <t>22.08.24</t>
  </si>
  <si>
    <t xml:space="preserve">GEOGRELHA POLIETILENO RESIST. TRANSV. 30 KN/M - RESIST. LONGIT. 200 KN/M.      </t>
  </si>
  <si>
    <t>22.08.25</t>
  </si>
  <si>
    <t xml:space="preserve">GEOGRELHA POLIETILENO RESIST. TRANSV. 50 KN/M - RESIST. LONGIT. 50 KN/M        </t>
  </si>
  <si>
    <t>22.08.26</t>
  </si>
  <si>
    <t xml:space="preserve">GEOGRELHA POLIETILENO RESIST. TRANSV. 50 KN/M - RESIST. LONGIT. 80 KN/M        </t>
  </si>
  <si>
    <t>22.08.27</t>
  </si>
  <si>
    <t xml:space="preserve">GEOGRELHA POLIETILENO RESIST. TRANSV. 50 KN/M - RESIST. LONGIT. 100 KN/M       </t>
  </si>
  <si>
    <t>22.08.28</t>
  </si>
  <si>
    <t xml:space="preserve">GEOGRELHA POLIETILENO RESIST. TRANSV. 50 KN/M - RESIST. LONGIT. 150 KN/M       </t>
  </si>
  <si>
    <t>22.08.29</t>
  </si>
  <si>
    <t xml:space="preserve">GEOGRELHA POLIETILENO RESIST. TRANSV. 50 KN/M - RESIST. LONGIT. 200 KN/M       </t>
  </si>
  <si>
    <t>22.08.30</t>
  </si>
  <si>
    <t xml:space="preserve">GEOGRELHA POLIETILENO RESIST. TRANSV. 100 KN/M - RESIST. LONGIT. 100 KN/M      </t>
  </si>
  <si>
    <t>22.08.31</t>
  </si>
  <si>
    <t xml:space="preserve">GEOGRELHA POLIETILENO RESIST. TRANSV. 100 KN/M - RESIST. LONGIT. 150 KN/M      </t>
  </si>
  <si>
    <t>22.08.32</t>
  </si>
  <si>
    <t xml:space="preserve">GEOGRELHA POLIETILENO RESIST. TRANSV. 100 KN/M - RESIST. LONGIT. 200 KN/M      </t>
  </si>
  <si>
    <t>22.08.33</t>
  </si>
  <si>
    <t xml:space="preserve">GEOGRELHA POLIETILENO RESIST. TRANSV. 150 KN/M - RESIST. LONGIT. 150 KN/M      </t>
  </si>
  <si>
    <t>22.08.34</t>
  </si>
  <si>
    <t xml:space="preserve">GEOGRELHA POLIETILENO RESIST. TRANSV. 150 KN/M - RESIST. LONGIT. 200 KN/M      </t>
  </si>
  <si>
    <t>22.08.35</t>
  </si>
  <si>
    <t xml:space="preserve">GEOGRELHA POLIETILENO RESIST. TRANSV. 200 KN/M - RESIST. LONGIT. 200 KN/M.     </t>
  </si>
  <si>
    <t>22.08.36</t>
  </si>
  <si>
    <t xml:space="preserve">GEOGRELHA PVC RESIST. TRANSV. 20 KN/M - RESIST. LONGIT. 40 KN/M.               </t>
  </si>
  <si>
    <t>22.08.37</t>
  </si>
  <si>
    <t xml:space="preserve">GEOGRELHA PVC RESIST. TRANSV. 20 KN/M - RESIST. LONGIT. 60 KN/M.               </t>
  </si>
  <si>
    <t>22.08.38</t>
  </si>
  <si>
    <t xml:space="preserve">GEOGRELHA PVC RESIST. TRANSV. 20 KN/M - RESIST. LONGIT. 90 KN/M.               </t>
  </si>
  <si>
    <t>22.08.39</t>
  </si>
  <si>
    <t xml:space="preserve">GEOGRELHA PVC RESIST. TRANSV. 20 KN/M - RESIST. LONGIT. 120 KN/M.              </t>
  </si>
  <si>
    <t>22.08.40</t>
  </si>
  <si>
    <t xml:space="preserve">GEOGRELHA PVC RESIST. TRANSV. 30 KN/M - RESIST. LONGIT. 40 KN/M.               </t>
  </si>
  <si>
    <t>22.08.41</t>
  </si>
  <si>
    <t xml:space="preserve">GEOGRELHA PVC RESIST. TRANSV. 30 KN/M - RESIST. LONGIT. 60 KN/M.               </t>
  </si>
  <si>
    <t>22.08.42</t>
  </si>
  <si>
    <t xml:space="preserve">GEOGRELHA PVC RESIST. TRANSV. 30 KN/M - RESIST. LONGIT. 90 KN/M.               </t>
  </si>
  <si>
    <t>22.08.43</t>
  </si>
  <si>
    <t xml:space="preserve">GEOGRELHA PVC RESIST. TRANSV. 30 KN/M - RESIST. LONGIT. 120 KN/M.              </t>
  </si>
  <si>
    <t>23.02.01</t>
  </si>
  <si>
    <t xml:space="preserve">MELH/PREPARO SUB-LEITO - 100% EN                                               </t>
  </si>
  <si>
    <t>23.02.02</t>
  </si>
  <si>
    <t xml:space="preserve">MELH/PREPARO SUB-LEITO - 100% EI                                               </t>
  </si>
  <si>
    <t>23.03.01</t>
  </si>
  <si>
    <t xml:space="preserve">REFORCO SUB-LEITO ESCAV. SOLO ESCOLHIDO                                        </t>
  </si>
  <si>
    <t>23.03.02.01</t>
  </si>
  <si>
    <t xml:space="preserve">REFORCO DO SUB-LEITO - TRANSPORTE ATE 1 KM                                     </t>
  </si>
  <si>
    <t>23.03.02.02</t>
  </si>
  <si>
    <t xml:space="preserve">REFORCO DO SUB-LEITO - TRANSPORTE ATE 2 KM                                     </t>
  </si>
  <si>
    <t>23.03.02.03</t>
  </si>
  <si>
    <t xml:space="preserve">REFORCO DO SUB-LEITO - TRANSPORTE ATE 5KM                                      </t>
  </si>
  <si>
    <t>23.03.02.04</t>
  </si>
  <si>
    <t xml:space="preserve">REFORCO DE SUB-LEITO - TRANSPORTE ATE 10 KM                                    </t>
  </si>
  <si>
    <t>23.03.02.05</t>
  </si>
  <si>
    <t xml:space="preserve">REFORCO DO SUB-LEITO - TRANSPORTE ATE 15 KM                                    </t>
  </si>
  <si>
    <t>23.03.02.06</t>
  </si>
  <si>
    <t xml:space="preserve">REFORCO DOE SUB-LEITO - TRANSPORTE + 15KM                                      </t>
  </si>
  <si>
    <t>23.03.03</t>
  </si>
  <si>
    <t xml:space="preserve">REFORCO DE SUB-LEITO COMPACTACAO 100% EI                                       </t>
  </si>
  <si>
    <t>23.03.04</t>
  </si>
  <si>
    <t xml:space="preserve">REFORCO DE SUB-LEITO COMPACT 100% EN                                           </t>
  </si>
  <si>
    <t>23.04.01.01</t>
  </si>
  <si>
    <t xml:space="preserve">SUB-BASE OU BASE SOLO CIM 3% - USINA                                           </t>
  </si>
  <si>
    <t>23.04.01.01.01</t>
  </si>
  <si>
    <t xml:space="preserve">SUB-BASE OU BASE DE SOLO CIM.3%-USINA COM TRANSP.JAZIDA ATE LOCAL APLICACAO    </t>
  </si>
  <si>
    <t>23.04.01.02.01</t>
  </si>
  <si>
    <t xml:space="preserve">SUB BASE OU BASE SOLO CIM.4%-USINA COM TRANSP.JAZIDA ATE LOCAL APLICACAO       </t>
  </si>
  <si>
    <t>23.04.01.03.01</t>
  </si>
  <si>
    <t xml:space="preserve">SUB BASE OU BASE SOLO CIM.5%-USINA COM TRANSP.JAZIDA ATE LOCAL APLICACAO       </t>
  </si>
  <si>
    <t>23.04.01.04.01</t>
  </si>
  <si>
    <t xml:space="preserve">SUB BASE OU BASE SOLO CIM.6%-USINA COM TRANSP. JAZIDA ATE LOCAL APLICACAO      </t>
  </si>
  <si>
    <t>23.04.01.05.01</t>
  </si>
  <si>
    <t xml:space="preserve">SUB BASE OU BASE SOLO CIM.7%-SINA COM TRANSP.JAZIDA ATE LOCAL APLICACAO        </t>
  </si>
  <si>
    <t>23.04.01.06.01</t>
  </si>
  <si>
    <t xml:space="preserve">SUB BASE OU BASE SOLO CIM.8%-USINA COM TRANSP.JAZIDA ATE LOCAL APLICACAO       </t>
  </si>
  <si>
    <t>23.04.01.07.01</t>
  </si>
  <si>
    <t xml:space="preserve">SUB BASE OU BASE SOLO CIM.9%-USINA COM TRANSP.JAZIDA ATE LOCAL APLICACAO       </t>
  </si>
  <si>
    <t>23.04.01.08.01</t>
  </si>
  <si>
    <t xml:space="preserve">SUB BASE OU BASE SOLO CIM.10%-USINA COM TRANSP.JAZIDA ATE LOCAL APLICACAO      </t>
  </si>
  <si>
    <t>23.04.01.09.01</t>
  </si>
  <si>
    <t xml:space="preserve">SUB BASE OU BASE SOLO CIM.11%-USINA COM TRANSP.JAZIDA ATE LOCAL APLICACAO      </t>
  </si>
  <si>
    <t>23.04.01.10.01</t>
  </si>
  <si>
    <t xml:space="preserve">SUB BASE OU BASE SOLO CIM.12%-USINA COM TRANSP.JAZIDA ATE LOCAL APLICACAO      </t>
  </si>
  <si>
    <t>23.04.01.11.01</t>
  </si>
  <si>
    <t xml:space="preserve">SUB BASE OU BASE SOLO CIM.3%-PULVEMIST.-COM TRANSP.JAZIDA ATE LOCAL APLICACAO  </t>
  </si>
  <si>
    <t>23.04.01.12.01</t>
  </si>
  <si>
    <t xml:space="preserve">SUB BASE OU BASE SOLO CIM.4%-PULVEMIST.-COM TRANSP.JAZIDA ATE LOCAL APLICACAO  </t>
  </si>
  <si>
    <t>23.04.01.13.01</t>
  </si>
  <si>
    <t xml:space="preserve">SUB BASE OU BASE SOLO CIM.5%-PULVEMIST.-COM TRANSP.JAZIDA ATE LOCAL APLICACAO  </t>
  </si>
  <si>
    <t>23.04.01.14.01</t>
  </si>
  <si>
    <t xml:space="preserve">SUB BASE OU BASE SOLO CIM.6%-PULVEMIST.-COM TRANSP.JAZIDA ATE LOCAL APLICACAO  </t>
  </si>
  <si>
    <t>23.04.01.15.01</t>
  </si>
  <si>
    <t xml:space="preserve">SUB BASE OU BASE SOLO CIM.7%-PULVEMIST.-COM TRANSP.JAZIDA ATE LOCAL APLICACAO  </t>
  </si>
  <si>
    <t>23.04.01.16.01</t>
  </si>
  <si>
    <t xml:space="preserve">SUB BASE OU BASE SOLO CIM.8%-PULVEMIST.-COM TRANSP.JAZIDA ATE LOCAL APLICACAO  </t>
  </si>
  <si>
    <t>23.04.01.17.01</t>
  </si>
  <si>
    <t xml:space="preserve">SUB BASE OU BASE SOLO CIM.9%-PULVEMIST.-COM TRANSP.JAZIDA ATE LOCAL APLICACAO  </t>
  </si>
  <si>
    <t>23.04.01.18.01</t>
  </si>
  <si>
    <t xml:space="preserve">SUB BASE OU BASE SOLO CIM.10%-PULVEMIST.-COM TRANSP.JAZIDA ATE LOCAL APLICACAO </t>
  </si>
  <si>
    <t>23.04.01.19.01</t>
  </si>
  <si>
    <t xml:space="preserve">SUB BASE OU BASE SOLO CIM.11%-PULVEMIST.-COM TRANSP.JAZIDA ATE LOCAL APLICACAO </t>
  </si>
  <si>
    <t>23.04.01.20.01</t>
  </si>
  <si>
    <t xml:space="preserve">SUB BASE OU BASE SOLO CIM.12%-PULVEMIST.-COM TRANSP.JAZIDA ATE LOCAL APLICACAO </t>
  </si>
  <si>
    <t>23.04.01.26.01</t>
  </si>
  <si>
    <t xml:space="preserve">SUB BASE OU BASE SOLO CAL 4% - COM TRANSP.JAZIDA ATE LOCAL APLICACAO           </t>
  </si>
  <si>
    <t>23.04.02.01.02</t>
  </si>
  <si>
    <t xml:space="preserve">SUB BASE OU BASE SOLO BRITA C/CIM.3% COM TRANSP. JAZIDA ATE LOCAL APLICAÇÃO    </t>
  </si>
  <si>
    <t>23.04.02.02.01</t>
  </si>
  <si>
    <t xml:space="preserve">SUB BASE OU BASE SOLO BRITA C/CIM.4% COM TRANSP. JAZIDA ATE LOCAL DE APLICAÇÃO </t>
  </si>
  <si>
    <t>23.04.02.03.01</t>
  </si>
  <si>
    <t>SUB BASE OU BASE SOLO BRITA C/CIM.5% COM TRANSP.JAZIDA ATE O LOCAL DE APLICAÇÃO</t>
  </si>
  <si>
    <t>23.04.02.04.41</t>
  </si>
  <si>
    <t xml:space="preserve">SUB BASE OU BASE SOLO BRITA C/CIM.6% COM TRANSP.DA JAZIDA ATE LOCAL APLICAÇÃO  </t>
  </si>
  <si>
    <t>23.04.02.05.02</t>
  </si>
  <si>
    <t xml:space="preserve">SUB BASE OU BASE DE SOLO BRITA 50% BRITA COM TRANSP.JAZIDA ATE LOCAL APLICAÇÃO </t>
  </si>
  <si>
    <t>23.04.02.05.03</t>
  </si>
  <si>
    <t xml:space="preserve">SUB BASE OU BASE DE SOLO LATERITICO-BRITA 50% BRITA C/TRANSP.JAZIDA ATE APLIC. </t>
  </si>
  <si>
    <t>23.04.02.07.02</t>
  </si>
  <si>
    <t xml:space="preserve">SUB BASE OU BASE DE SOLO BRITA 60% BRITA COM TRANSP.JAZIDA ATE LOCAL APLICAÇÃO </t>
  </si>
  <si>
    <t>23.04.02.09.02</t>
  </si>
  <si>
    <t xml:space="preserve">SUB BASE OU BASE DE SOLO BRITA 70% BRITA COM TRANSP.JAZIDA ATE LOCAL APLICAÇÃO </t>
  </si>
  <si>
    <t>23.04.02.11.02</t>
  </si>
  <si>
    <t xml:space="preserve">SUB BASE OU BASE DE SOLO BRITA 80% BRITA COM TRANSP.JAZIDA ATE LOCAL APLICAÇÃO </t>
  </si>
  <si>
    <t>23.04.02.13.02</t>
  </si>
  <si>
    <t xml:space="preserve">SUB BASE OU BASE DE SOLO BRITA 90% BRITA COM TRANSP.JAZIDA ATE LOCAL APLICAÇÃO </t>
  </si>
  <si>
    <t>23.04.03.01</t>
  </si>
  <si>
    <t xml:space="preserve">SUB-BASE OU BASE BRITA GRAD. SIMPLES                                           </t>
  </si>
  <si>
    <t>23.04.03.02</t>
  </si>
  <si>
    <t xml:space="preserve">SUB-BASE OU BASE DE PEDRA BRITADA                                              </t>
  </si>
  <si>
    <t>23.04.03.03</t>
  </si>
  <si>
    <t xml:space="preserve">SUB-BASE OU BASE DE BICA CORRIDA                                               </t>
  </si>
  <si>
    <t>23.04.03.04</t>
  </si>
  <si>
    <t xml:space="preserve">SUB-BASE OU BASE DE PEDRA RACHAO, CONF. ET-POO/042 (DERSA)                     </t>
  </si>
  <si>
    <t>23.04.04.01</t>
  </si>
  <si>
    <t xml:space="preserve">SUB-BASE OU BASE BRITA GRAD. C/CIM 1%VOL                                       </t>
  </si>
  <si>
    <t>23.04.04.02</t>
  </si>
  <si>
    <t xml:space="preserve">SUB-BASE OU BASE BRITA GRA. C/CIM 2%VOL                                        </t>
  </si>
  <si>
    <t>23.04.04.03</t>
  </si>
  <si>
    <t xml:space="preserve">SUB-BASE OU BASE BRITA GRAD. C/CIM 3%VOL                                       </t>
  </si>
  <si>
    <t>23.04.04.04</t>
  </si>
  <si>
    <t xml:space="preserve">SUB-BASE OU BASE BRITA GRAD. C/CIM 4%VOL                                       </t>
  </si>
  <si>
    <t>23.04.04.05</t>
  </si>
  <si>
    <t xml:space="preserve">SUB-BASE OU BASE BRITA GRAD. C/CIM 5%                                          </t>
  </si>
  <si>
    <t>23.04.05.01</t>
  </si>
  <si>
    <t xml:space="preserve">SUB-BASE OU BASE ESTABILIZADA GRANULOMETRICAMENTE                              </t>
  </si>
  <si>
    <t>23.04.06.01</t>
  </si>
  <si>
    <t xml:space="preserve">SUB-BASE OU BASE MACADAME HIDRAULICO                                           </t>
  </si>
  <si>
    <t>23.04.06.02</t>
  </si>
  <si>
    <t xml:space="preserve">SUB-BASE OU BASE MACADAME BETUMINOSO                                           </t>
  </si>
  <si>
    <t>23.04.06.03</t>
  </si>
  <si>
    <t xml:space="preserve">SUB-BASE OU BASE DE MACADAME SECO                                              </t>
  </si>
  <si>
    <t>23.04.07.01</t>
  </si>
  <si>
    <t xml:space="preserve">SUB-BASE OU BASE SOLO AREN. FINO 95% PI                                        </t>
  </si>
  <si>
    <t>23.04.07.03</t>
  </si>
  <si>
    <t xml:space="preserve">BASE SOLO ESTABILIZADO QUIMICAMENTE PARA SOLO ARENOSO                          </t>
  </si>
  <si>
    <t>23.04.07.04</t>
  </si>
  <si>
    <t xml:space="preserve">SUB-BASE OU BASE DE SOLO ESTAB. QUIMICO SOLIDO                                 </t>
  </si>
  <si>
    <t>23.05.01</t>
  </si>
  <si>
    <t xml:space="preserve">IMPRIMADURA BETUMINOSA IMPERMEABILIZANTE                                       </t>
  </si>
  <si>
    <t>23.05.01.01</t>
  </si>
  <si>
    <t xml:space="preserve">IMPRIMADURA BETUMINOSA IMPERMEABILIZANTE (SEM MATERIAIS ASFALTICOS)            </t>
  </si>
  <si>
    <t>23.05.02</t>
  </si>
  <si>
    <t xml:space="preserve">IMPRIMADURA BETUMINOSA LIGANTE                                                 </t>
  </si>
  <si>
    <t>23.05.02.01</t>
  </si>
  <si>
    <t xml:space="preserve">IMPRIMADURABETUMINOSA LIGANTE (SEM MATERIAIS ASFALTICOS)                       </t>
  </si>
  <si>
    <t>23.05.03</t>
  </si>
  <si>
    <t xml:space="preserve">IMPRIMADURA BET. AUXILIAR DE LIGACAO                                           </t>
  </si>
  <si>
    <t>23.05.04</t>
  </si>
  <si>
    <t xml:space="preserve">IMPRIM. BET. LIGANTE MODIF. POLIMERO                                           </t>
  </si>
  <si>
    <t>23.06.01</t>
  </si>
  <si>
    <t xml:space="preserve">TRATAMENTO SUPERFICIAL SIMPLES                                                 </t>
  </si>
  <si>
    <t>23.06.02</t>
  </si>
  <si>
    <t xml:space="preserve">TRATAMENTO SUPERFICIAL DUPLO                                                   </t>
  </si>
  <si>
    <t>23.06.03</t>
  </si>
  <si>
    <t xml:space="preserve">TRATAMENTO SUPERFICIAL TRIPLO                                                  </t>
  </si>
  <si>
    <t>23.06.04</t>
  </si>
  <si>
    <t xml:space="preserve">MICROREVESTIMENTO C/POLIMERO COM FIBRA À FRIO (MCAF)                           </t>
  </si>
  <si>
    <t>23.06.04.01</t>
  </si>
  <si>
    <t xml:space="preserve">MICROREVESTIMENTO COM POLIMERO SEM FIBRA A FRIO (MCAF)                         </t>
  </si>
  <si>
    <t>23.06.04.07</t>
  </si>
  <si>
    <t xml:space="preserve">MICROREVESTIMENTO ASFALTICO A FRIO COM POLIMERO COM FIBRA                      </t>
  </si>
  <si>
    <t>23.06.04.07.01</t>
  </si>
  <si>
    <t xml:space="preserve">MICROREVESTIMENTO ASFALTICO A FRIO COM POLIMERO SEM FIBRA                      </t>
  </si>
  <si>
    <t>23.06.05</t>
  </si>
  <si>
    <t xml:space="preserve">TRATAMENTO SUPERF. C/ LAMA ASFALTICA                                           </t>
  </si>
  <si>
    <t>23.06.06</t>
  </si>
  <si>
    <t xml:space="preserve">TRAT.SUP.CAM. LAMA ASFALTICA GROSSA                                            </t>
  </si>
  <si>
    <t>23.06.07</t>
  </si>
  <si>
    <t xml:space="preserve">TRATAMENTO SUPERFICIAL SIMPLES MODIFICADO POR POLIMEROS                        </t>
  </si>
  <si>
    <t>23.06.08</t>
  </si>
  <si>
    <t xml:space="preserve">TRATAMENTO SUPERFICIAL DUPLO MODIFICADO POR POLIMEROS                          </t>
  </si>
  <si>
    <t>23.06.09</t>
  </si>
  <si>
    <t xml:space="preserve">TRATAMENTO SUPERFICIAL TRIPLO MODIFICADO POR POLIMEROS                         </t>
  </si>
  <si>
    <t>23.07.01</t>
  </si>
  <si>
    <t xml:space="preserve">PRE-MISTURADO A FRIO                                                           </t>
  </si>
  <si>
    <t>23.07.01.01</t>
  </si>
  <si>
    <t xml:space="preserve">CAMADA BASE PRE-MISTURADO A FRIO (SEM MATERIAIS ASFALTICOS)                    </t>
  </si>
  <si>
    <t>23.07.01.02</t>
  </si>
  <si>
    <t xml:space="preserve">APLICACAO CAMADA DE PRE-MISTURADO A FRIO COM TRANSPORTE (EXCLUSO MATERIAL)     </t>
  </si>
  <si>
    <t>23.07.02</t>
  </si>
  <si>
    <t xml:space="preserve">PRE-MIST.FRIO C/EMUL.MOD.P/POL.                                                </t>
  </si>
  <si>
    <t>23.08.01</t>
  </si>
  <si>
    <t xml:space="preserve">CONC.ASF.US.QUENTE - BINDER GRAD.A C/DOP                                       </t>
  </si>
  <si>
    <t>23.08.01.01</t>
  </si>
  <si>
    <t xml:space="preserve">CONC.ASF.US.QUENTE - BINDER GRAD.A S/DOP                                       </t>
  </si>
  <si>
    <t>23.08.02</t>
  </si>
  <si>
    <t xml:space="preserve">CONC.ASF.US.QUENTE - BINDER GRAD.B C/DOP                                       </t>
  </si>
  <si>
    <t>23.08.02.01</t>
  </si>
  <si>
    <t xml:space="preserve">CONC.ASF.US.QUENTE - BINDER GRAD.B S/DOP                                       </t>
  </si>
  <si>
    <t>23.08.02.02</t>
  </si>
  <si>
    <t xml:space="preserve">CONCRETO ASFALTICO GRADUACAO I                                                 </t>
  </si>
  <si>
    <t>23.08.03.01</t>
  </si>
  <si>
    <t xml:space="preserve">CAMADA ROLAMENTO-CBUQ GRADUACAO C-S/DOP                                        </t>
  </si>
  <si>
    <t>23.08.03.03</t>
  </si>
  <si>
    <t xml:space="preserve">CAMADA ROLAMENTO - CBUQ - GRAD.C - COM DOP                                     </t>
  </si>
  <si>
    <t>23.08.04.02</t>
  </si>
  <si>
    <t xml:space="preserve">CAMADA DE ROLAMENTO - CBUQ - GRAD. D - SEM DOP                                 </t>
  </si>
  <si>
    <t>23.08.04.03</t>
  </si>
  <si>
    <t xml:space="preserve">CAMADA ROLANTE CBUQ - GRAD. D - COM DOP                                        </t>
  </si>
  <si>
    <t>23.08.04.04</t>
  </si>
  <si>
    <t xml:space="preserve">CAMADA DE ROLAMENTO CBUQ - GRADUACAO D, MODIFICADA POR POLIMERO                </t>
  </si>
  <si>
    <t>23.08.05</t>
  </si>
  <si>
    <t xml:space="preserve">CONC. ASF. MODIFICADO P/POLIMERO                                               </t>
  </si>
  <si>
    <t>23.08.05.01.01</t>
  </si>
  <si>
    <t xml:space="preserve">CONCRETO ASFALTICO MODIFICADO POR POLIMERO - GRAD. II                          </t>
  </si>
  <si>
    <t>23.08.06</t>
  </si>
  <si>
    <t xml:space="preserve">CONCRETO ASFALTICO MODIFICADO COM 15% EM PESO DE BORRACHA (CONTINUO)           </t>
  </si>
  <si>
    <t>23.08.06.04</t>
  </si>
  <si>
    <t xml:space="preserve">CONCRETO ASFALTICO COM ASFALTO-BORRACHA, GRADUACAO IV                          </t>
  </si>
  <si>
    <t>23.08.06.05</t>
  </si>
  <si>
    <t xml:space="preserve">CONCRETO ASFALTO BORRACHA MORNO COM 15% DE BORRACHA.                           </t>
  </si>
  <si>
    <t>23.08.06.06</t>
  </si>
  <si>
    <t xml:space="preserve">CONCRETO ASFALTO BORRACHA GRAD. IV, MORNO COM 15% BORRACHA                     </t>
  </si>
  <si>
    <t>23.09.01</t>
  </si>
  <si>
    <t xml:space="preserve">CAPA SELANTE TIPO 2                                                            </t>
  </si>
  <si>
    <t>23.09.02</t>
  </si>
  <si>
    <t xml:space="preserve">CAPA SELANTE TIPO 3                                                            </t>
  </si>
  <si>
    <t>23.10.01</t>
  </si>
  <si>
    <t xml:space="preserve">FRESAGEM CONTINUA DE PAV., INDEPENDENTE DA ESPESSURA                           </t>
  </si>
  <si>
    <t>23.11.04.01</t>
  </si>
  <si>
    <t xml:space="preserve">PAVIMENTO DE CONCRETO - APLICACAO COM FORMAS DESLIZANTES                       </t>
  </si>
  <si>
    <t>23.11.09</t>
  </si>
  <si>
    <t xml:space="preserve">PAVIMENTO DE CONCRETO SOBRE OBRA DE ARTE ESPECIAL-MANUAL.                      </t>
  </si>
  <si>
    <t>23.11.10</t>
  </si>
  <si>
    <t xml:space="preserve">PAVIMENTO DE CONCRETO SOBRE OBRA DE ARTE ESPECIAL-MECANICO(PP-DE-P00/010)      </t>
  </si>
  <si>
    <t>23.11.11</t>
  </si>
  <si>
    <t xml:space="preserve">PAVIMENTO DE CONCRETO POBRE PARA BASE DE PAVIMENTO RIGIDO.                     </t>
  </si>
  <si>
    <t>23.12.01</t>
  </si>
  <si>
    <t xml:space="preserve">PAVIMENTO CONCRETO INTERTRAVADO - E=6CM                                        </t>
  </si>
  <si>
    <t>23.12.02</t>
  </si>
  <si>
    <t xml:space="preserve">PAVIMENTO CONCRETO INTERTRAVADO - E=8CM                                        </t>
  </si>
  <si>
    <t>23.12.03</t>
  </si>
  <si>
    <t xml:space="preserve">PAV CONCRETO INTERTRAVADO - E=10CM                                             </t>
  </si>
  <si>
    <t>23.13.07.01</t>
  </si>
  <si>
    <t xml:space="preserve">RECICLAGEM CAPA/BASE COM ADICAO DE 4% DE CIMENTO                               </t>
  </si>
  <si>
    <t>23.13.07.02</t>
  </si>
  <si>
    <t xml:space="preserve">RECICLAGEM DE PAVIMENTO COM ADICAO DE 30% DE BRITA E 4% DE CIMENTO             </t>
  </si>
  <si>
    <t>23.13.07.03</t>
  </si>
  <si>
    <t xml:space="preserve">RECICLAGEM DE PAVIMENTO COM ADICAO DE 20% DE BRITA E 4% DE CIMENTO             </t>
  </si>
  <si>
    <t>23.13.07.04</t>
  </si>
  <si>
    <t xml:space="preserve">RECICLAGEM DE PAVIMENTO COM ADICAO DE 20% DE BRITA E 6% DE CIMENTO             </t>
  </si>
  <si>
    <t>23.13.07.05</t>
  </si>
  <si>
    <t xml:space="preserve">RECICLAGEM DE PAVIMENTO COM ADICAO DE 20% BRITA.                               </t>
  </si>
  <si>
    <t>23.13.07.06</t>
  </si>
  <si>
    <t xml:space="preserve">RECICLAGEM DE PAVIMENTO COM ADICAO DE 30% DE BRITA                             </t>
  </si>
  <si>
    <t>23.13.07.07</t>
  </si>
  <si>
    <t xml:space="preserve">REUTILIZACAO DE PAVIMENTO RECICLADO COM ADICAO DE 25% DE BRITA 1 EM PESO       </t>
  </si>
  <si>
    <t>23.13.07.08</t>
  </si>
  <si>
    <t xml:space="preserve">REMOCAO, PULVERIZACAO, CARGA E TRANSPORTE (5KM) DE PAVIMENTO FLEXIVEL          </t>
  </si>
  <si>
    <t>23.13.07.09</t>
  </si>
  <si>
    <t>RECICLA.IN SITU A FRIO COM ESPUL.DE ASFAL.E REVEST.ASFALT.A BASE C/ADIÇ DE CIM.</t>
  </si>
  <si>
    <t>23.13.07.10</t>
  </si>
  <si>
    <t xml:space="preserve">RECICLAGEM EM USINA A FRIO COM ESPUMA ASFÁLTICA.                               </t>
  </si>
  <si>
    <t>24.01.01</t>
  </si>
  <si>
    <t xml:space="preserve">ATERRO DE ACESSO                                                               </t>
  </si>
  <si>
    <t>24.02.01</t>
  </si>
  <si>
    <t xml:space="preserve">ESCAVACAO MANUAL PARA OBRAS S/ EXPLOSIVO                                       </t>
  </si>
  <si>
    <t>24.02.02</t>
  </si>
  <si>
    <t xml:space="preserve">ESCAVACAO MECANICA P/ OBRAS S/EXPLOSIVO                                        </t>
  </si>
  <si>
    <t>24.02.03</t>
  </si>
  <si>
    <t xml:space="preserve">ESCAVACAO MECANICA P/ OBRAS C/EXPLOSIVO                                        </t>
  </si>
  <si>
    <t>24.02.04</t>
  </si>
  <si>
    <t xml:space="preserve">CORTA-RIO ESCAVACAO SEM EXPLOSIVO                                              </t>
  </si>
  <si>
    <t>24.02.05</t>
  </si>
  <si>
    <t xml:space="preserve">CORTA-RIO ESCAVACAO COM EXPLOSIVO                                              </t>
  </si>
  <si>
    <t>24.02.08</t>
  </si>
  <si>
    <t xml:space="preserve">ESCAV.FUND.BUEIRO OU DRENO S/EXPL.ATE 2M                                       </t>
  </si>
  <si>
    <t>24.02.09</t>
  </si>
  <si>
    <t xml:space="preserve">ACRESC.P/ESCAV.1,5M PROFUNDIDADE,ALEM 2M                                       </t>
  </si>
  <si>
    <t>24.02.10</t>
  </si>
  <si>
    <t xml:space="preserve">ESCAV.FUND.BUEIRO OU DRENO C/EXPL.ATE 2M                                       </t>
  </si>
  <si>
    <t>24.02.11</t>
  </si>
  <si>
    <t xml:space="preserve">ACRESC.ESC.ENS.EXPL.C/1,5M PROF.ALEM 2M                                        </t>
  </si>
  <si>
    <t>24.02.12</t>
  </si>
  <si>
    <t xml:space="preserve">ESCAV.FUND.DENTRO ENSEC.SEM EXPL. ATE 3M                                       </t>
  </si>
  <si>
    <t>24.02.13</t>
  </si>
  <si>
    <t xml:space="preserve">ACR.P/ESCAV.ENSEC.P/CADA 1M  PROF.ALEM3M                                       </t>
  </si>
  <si>
    <t>24.02.14</t>
  </si>
  <si>
    <t xml:space="preserve">ESCAV.FUND.DENTRO ENSEC.C/EXPL.ATE 3M                                          </t>
  </si>
  <si>
    <t>24.02.15</t>
  </si>
  <si>
    <t xml:space="preserve">ACRESC.P/ESC.ENSEC.C/EXPL.C/1,5M ALEM 3M                                       </t>
  </si>
  <si>
    <t>24.03.01</t>
  </si>
  <si>
    <t xml:space="preserve">PAREDE ENSECADEIRA COM PRANCHA-ESP.0,05M                                       </t>
  </si>
  <si>
    <t>24.03.02</t>
  </si>
  <si>
    <t xml:space="preserve">PAREDE ENSECADEIRA C/PRANCHA-ESP.0,075M                                        </t>
  </si>
  <si>
    <t>24.03.03</t>
  </si>
  <si>
    <t xml:space="preserve">PAREDE ENSECADEIRA COM PERFIL METALICO                                         </t>
  </si>
  <si>
    <t>24.03.04</t>
  </si>
  <si>
    <t xml:space="preserve">ARGILA ENCH.ENSECADEIRA,INCL.APILOAMENTO                                       </t>
  </si>
  <si>
    <t>24.03.05</t>
  </si>
  <si>
    <t xml:space="preserve">ESGOTAMENTO CONTINUO AGUA                                                      </t>
  </si>
  <si>
    <t>24.03.06</t>
  </si>
  <si>
    <t xml:space="preserve">ESCORAMENTO DE VALAS/CAVAS P/FUND.CONT.                                        </t>
  </si>
  <si>
    <t>24.03.07</t>
  </si>
  <si>
    <t xml:space="preserve">ESCORAMENTO DE VALAS/CAVAS P/FUND.DESC.                                        </t>
  </si>
  <si>
    <t>24.03.08</t>
  </si>
  <si>
    <t xml:space="preserve">ESCORAMENTO PARA FORMAS                                                        </t>
  </si>
  <si>
    <t>24.04.01</t>
  </si>
  <si>
    <t xml:space="preserve">CIMB.DE PASSAGEM SECUND. E GALERIA RET.                                        </t>
  </si>
  <si>
    <t>24.04.02</t>
  </si>
  <si>
    <t xml:space="preserve">CIMBRAMENTO DE GALERIA EM ABOBODA                                              </t>
  </si>
  <si>
    <t>24.04.03</t>
  </si>
  <si>
    <t xml:space="preserve">ANDAIME DE MADEIRA                                                             </t>
  </si>
  <si>
    <t>24.04.04</t>
  </si>
  <si>
    <t xml:space="preserve">ANDAIME TUBULAR                                                                </t>
  </si>
  <si>
    <t>24.05.01</t>
  </si>
  <si>
    <t xml:space="preserve">FORMA PLANA PARA CONCRETO COMUM                                                </t>
  </si>
  <si>
    <t>24.05.02</t>
  </si>
  <si>
    <t xml:space="preserve">FORMA PLANA PARA CONCRETO APARENTE                                             </t>
  </si>
  <si>
    <t>24.06.01</t>
  </si>
  <si>
    <t xml:space="preserve">BARRA DE ACO CA-25                                                             </t>
  </si>
  <si>
    <t>kg</t>
  </si>
  <si>
    <t>24.06.02</t>
  </si>
  <si>
    <t xml:space="preserve">BARRA DE ACO CA-50                                                             </t>
  </si>
  <si>
    <t>24.06.03</t>
  </si>
  <si>
    <t xml:space="preserve">BARRA DE ACO CA-60                                                             </t>
  </si>
  <si>
    <t>24.06.04</t>
  </si>
  <si>
    <t xml:space="preserve">TELA METALICA                                                                  </t>
  </si>
  <si>
    <t>24.07.01</t>
  </si>
  <si>
    <t xml:space="preserve">CONCRETO FCK 10 MPA                                                            </t>
  </si>
  <si>
    <t>24.07.02</t>
  </si>
  <si>
    <t xml:space="preserve">CONCRETO FCK 15 MPA                                                            </t>
  </si>
  <si>
    <t>24.07.03</t>
  </si>
  <si>
    <t xml:space="preserve">CONCRETO FCK 18 MPA                                                            </t>
  </si>
  <si>
    <t>24.07.04</t>
  </si>
  <si>
    <t xml:space="preserve">CONCRETO FCK 20 MPA                                                            </t>
  </si>
  <si>
    <t>24.07.05</t>
  </si>
  <si>
    <t xml:space="preserve">CONCRETO FCK 25 MPA                                                            </t>
  </si>
  <si>
    <t>24.07.07</t>
  </si>
  <si>
    <t xml:space="preserve">CONCRETO FCK 30 MPA                                                            </t>
  </si>
  <si>
    <t>24.07.08</t>
  </si>
  <si>
    <t xml:space="preserve">CONCRETO CICLOPICO                                                             </t>
  </si>
  <si>
    <t>24.07.09</t>
  </si>
  <si>
    <t xml:space="preserve">BOMBEAMENTO P/ CONCRETO QUALQUER RESIST.                                       </t>
  </si>
  <si>
    <t>24.07.09.01</t>
  </si>
  <si>
    <t xml:space="preserve">BOMBEAMENTO DE AGUA PLUVIAL DE ENCANAMENTOS E TUBULACOES MANUTENCAO(BY-PASS)   </t>
  </si>
  <si>
    <t>hora</t>
  </si>
  <si>
    <t>24.07.12</t>
  </si>
  <si>
    <t xml:space="preserve">CONCRETO FCK 35 MPA                                                            </t>
  </si>
  <si>
    <t>24.07.13</t>
  </si>
  <si>
    <t xml:space="preserve">CONCRETO FCK 40 MPA                                                            </t>
  </si>
  <si>
    <t>24.07.14</t>
  </si>
  <si>
    <t xml:space="preserve">CONCRETO FCK 45 MPA                                                            </t>
  </si>
  <si>
    <t>24.07.15</t>
  </si>
  <si>
    <t xml:space="preserve"> CONCRETO FCK 50 MPA                                                           </t>
  </si>
  <si>
    <t>24.08.01</t>
  </si>
  <si>
    <t xml:space="preserve">JUNTA ELASTICA EM PVC TIPO O-12                                                </t>
  </si>
  <si>
    <t>24.08.02</t>
  </si>
  <si>
    <t xml:space="preserve">JUNTA ELASTICA EM PVC TIPO O-22                                                </t>
  </si>
  <si>
    <t>24.09.01</t>
  </si>
  <si>
    <t xml:space="preserve">ENROCAMENTO PEDRA ARRUMADA                                                     </t>
  </si>
  <si>
    <t>24.09.02</t>
  </si>
  <si>
    <t xml:space="preserve">ENROCAMENTO PEDRA ARRUMADA E REJUNTADA                                         </t>
  </si>
  <si>
    <t>24.09.03</t>
  </si>
  <si>
    <t xml:space="preserve">ENROCAMENTO PEDRA JOGADA                                                       </t>
  </si>
  <si>
    <t>24.09.04.04</t>
  </si>
  <si>
    <t xml:space="preserve">GABIAO TIPO CAIXA,ZN90/AL10,NBR 8964,H= 0,50 M                                 </t>
  </si>
  <si>
    <t>24.09.04.05</t>
  </si>
  <si>
    <t>GABIAO TIPO CAIXA,ZN90/AL10,NBR 8964,H=0,50 M REVEST.POLI.ABRASAO MENOR QUE 12%</t>
  </si>
  <si>
    <t>24.09.04.06</t>
  </si>
  <si>
    <t>GABIAO TIPO CAIXA,ZN90/AL10,NBR 8964,H=0,50 M REVEST.POLI.ABRASAO MENOR QUE 09%</t>
  </si>
  <si>
    <t>24.09.04.07</t>
  </si>
  <si>
    <t>GABIAO TIPO CAIXA,ZN90/AL10,NBR 8964,H=1,00 M REVEST.POLI.ABRASAO MENOR QUE 12%</t>
  </si>
  <si>
    <t>24.09.04.08</t>
  </si>
  <si>
    <t>GABIAO TIPO CAIXA,ZN90/AL10,NBR 8964,H=1,00 M REVEST.POLI.ABRASAO MENOR QUE 09%</t>
  </si>
  <si>
    <t>24.09.04.09</t>
  </si>
  <si>
    <t xml:space="preserve">GABIAO TIPO CAIXA,ZN90/AL10,NBR 8964,H= 1,00 M                                 </t>
  </si>
  <si>
    <t>24.09.05.02</t>
  </si>
  <si>
    <t xml:space="preserve">GABIAO TP.COLCHAO,ZN90/AL10,NBR 8964,ESP.17CM,REVEST.POLIM.ABRAS.MENOR QUE 09% </t>
  </si>
  <si>
    <t>24.09.05.03</t>
  </si>
  <si>
    <t xml:space="preserve">GABIAO TP.COLCHAO,ZN90/AL10,NBR 8964,ESP.17CM,REVEST.POLIM.ABRAS.MENOR QUE 12% </t>
  </si>
  <si>
    <t>24.09.06.02</t>
  </si>
  <si>
    <t xml:space="preserve">GABIAO TP.COLCHAO,ZN90/AL10,NBR 8964,ESP.23CM,REVEST.POLIM.ABRAS.MENOR QUE 09% </t>
  </si>
  <si>
    <t>24.09.06.03</t>
  </si>
  <si>
    <t xml:space="preserve">GABIAO TP.COLCHAO,ZN90/AL10,NBR 8964,ESP.23CM,REVEST.POLIM.ABRAS.MENOR QUE 12% </t>
  </si>
  <si>
    <t>24.09.07.02</t>
  </si>
  <si>
    <t xml:space="preserve">GABIAO TP.COLCHAO,ZN90/AL10,NBR 8964,ESP.30CM,REVEST.POLIM.ABRAS.MENOR QUE 09% </t>
  </si>
  <si>
    <t>24.09.07.03</t>
  </si>
  <si>
    <t xml:space="preserve">GABIAO TP.COLCHAO,ZN90/AL10,NBR 8964,ESP.30CM,REVEST.POLIM.ABRAS.MENOR QUE 12% </t>
  </si>
  <si>
    <t>24.09.11.01</t>
  </si>
  <si>
    <t xml:space="preserve">GABIAO TIPO SACO,ZN90/AL10,NBR 8964,REVESTIMEN.POLIMERO,ABRASAO MENOR QUE 09%  </t>
  </si>
  <si>
    <t>24.09.11.02</t>
  </si>
  <si>
    <t xml:space="preserve">GABIAO TIPO SACO,ZN90/AL10,NBR 8964,REVESTIMEN.POLIMERO,ABRASAO MENOR QUE 12%  </t>
  </si>
  <si>
    <t>24.09.13</t>
  </si>
  <si>
    <t xml:space="preserve">CAMADA FILTRANTE PEDRA BRITADA                                                 </t>
  </si>
  <si>
    <t>24.10.02</t>
  </si>
  <si>
    <t xml:space="preserve">CALCAMENTO CONCRETO FCK 15 MPA                                                 </t>
  </si>
  <si>
    <t>24.10.03</t>
  </si>
  <si>
    <t xml:space="preserve">CALCAMENTO CONCRETO FCK 10 MPA                                                 </t>
  </si>
  <si>
    <t>24.11.01</t>
  </si>
  <si>
    <t xml:space="preserve">ALVENARIA TIJOLO                                                               </t>
  </si>
  <si>
    <t>24.11.02</t>
  </si>
  <si>
    <t xml:space="preserve">ALVENARIA DE PEDRA SECA                                                        </t>
  </si>
  <si>
    <t>24.11.04</t>
  </si>
  <si>
    <t xml:space="preserve">ALVENARIA DE PEDRA ARGAMASSADA                                                 </t>
  </si>
  <si>
    <t>24.11.05</t>
  </si>
  <si>
    <t xml:space="preserve">ALVENARIA DE BLOCO DE CONCRETO                                                 </t>
  </si>
  <si>
    <t>24.11.07</t>
  </si>
  <si>
    <t xml:space="preserve">ARGAM.DE CIMENTO E AREIA TRACO 1:3 E=2CM                                       </t>
  </si>
  <si>
    <t>24.12.01.01</t>
  </si>
  <si>
    <t xml:space="preserve">ENCHIMENTO DE VALA COM PEDRA BRITADA 1E2                                       </t>
  </si>
  <si>
    <t>24.12.01.02</t>
  </si>
  <si>
    <t xml:space="preserve">ENCHIMENTO DE VALA COM PEDRA BRITADA 3E4                                       </t>
  </si>
  <si>
    <t>24.12.01.03</t>
  </si>
  <si>
    <t xml:space="preserve">ENCHIMENTO DE VALA COM BICA CORRIDA                                            </t>
  </si>
  <si>
    <t>24.12.02</t>
  </si>
  <si>
    <t xml:space="preserve">ENCHIMENTO DE VALA COM AREIA                                                   </t>
  </si>
  <si>
    <t>24.12.03</t>
  </si>
  <si>
    <t xml:space="preserve">ENCHIMENTO DE VALA COM PEDRA MARROADA                                          </t>
  </si>
  <si>
    <t>24.12.05</t>
  </si>
  <si>
    <t xml:space="preserve">ENCHIMENTO BASE TUBO COM PEDRA BRITADA                                         </t>
  </si>
  <si>
    <t>24.12.08</t>
  </si>
  <si>
    <t xml:space="preserve">COMPACTACAO MANUAL C/REATERRO SOLO LOCAL                                       </t>
  </si>
  <si>
    <t>24.12.09</t>
  </si>
  <si>
    <t xml:space="preserve">COMPACTACAO MANUAL PARA BASES DE CAIXAS E VALAS                                </t>
  </si>
  <si>
    <t>24.13.01</t>
  </si>
  <si>
    <t xml:space="preserve">VALETA SECAO TRANSV.ATE 0,50M2 1 CAT.                                          </t>
  </si>
  <si>
    <t>24.13.02</t>
  </si>
  <si>
    <t xml:space="preserve">VALETA SECAO TRANSV.ATE 0,50M2 2 CAT.                                          </t>
  </si>
  <si>
    <t>24.13.03</t>
  </si>
  <si>
    <t xml:space="preserve">VALETA SECAO TRANSV.ATE 0,50M2 3 CAT.                                          </t>
  </si>
  <si>
    <t>24.13.04</t>
  </si>
  <si>
    <t xml:space="preserve">VALETA SECAO TRANSV.MAIOR 0,50M2 1 CAT.                                        </t>
  </si>
  <si>
    <t>24.13.05</t>
  </si>
  <si>
    <t xml:space="preserve">VALETA SECAO TRANSV.MAIOR 0,50M2 2 CAT.                                        </t>
  </si>
  <si>
    <t>24.13.06</t>
  </si>
  <si>
    <t xml:space="preserve">VALETA SECAO TRANSV.MAIOR 0,50M2 3 CAT - COM EXPLOSIVOS                        </t>
  </si>
  <si>
    <t>24.13.07</t>
  </si>
  <si>
    <t xml:space="preserve">VALETA SECAO TRANSV.MAIOR 0.50M2 - SEM EXPLOSIVO                               </t>
  </si>
  <si>
    <t>24.14.01.01</t>
  </si>
  <si>
    <t xml:space="preserve">MANTA GEOTEXTIL NAO TECIDA RESISTENCIA LONGITUDINAL 07 KN/M                    </t>
  </si>
  <si>
    <t>24.14.01.02</t>
  </si>
  <si>
    <t xml:space="preserve">MANTA GEOTEXTIL NAO TECIDA RESISTENCIA LONGITUDINAL 08 KN/M                    </t>
  </si>
  <si>
    <t>24.14.01.03</t>
  </si>
  <si>
    <t xml:space="preserve">MANTA GEOTEXTIL NAO TECIDA RESISTENCIA LONGITUDINAL 09 KN/M                    </t>
  </si>
  <si>
    <t>24.14.01.04</t>
  </si>
  <si>
    <t xml:space="preserve">MANTA GEOTEXTIL NAO TECIDA RESISTENCIA LONGITUDINAL 10 KN/M                    </t>
  </si>
  <si>
    <t>24.14.01.05</t>
  </si>
  <si>
    <t xml:space="preserve">MANTA GEOTEXTIL NAO TECIDA RESISTENCIA LONGITUDINAL 14 KN/M                    </t>
  </si>
  <si>
    <t>24.14.01.06</t>
  </si>
  <si>
    <t xml:space="preserve">MANTA GEOTEXTIL NAO TECIDA RESISTENCIA LONGITUDINAL 16 KN/M                    </t>
  </si>
  <si>
    <t>24.14.01.07</t>
  </si>
  <si>
    <t xml:space="preserve">MANTA GEOTEXTIL NAO TECIDA RESISTENCIA LONGITUDINAL 21 KN/M                    </t>
  </si>
  <si>
    <t>24.14.01.08</t>
  </si>
  <si>
    <t xml:space="preserve">MANTA GEOTEXTIL NAO TECIDA RESISTENCIA LONGITUDINAL 26 KN/M                    </t>
  </si>
  <si>
    <t>24.14.01.09</t>
  </si>
  <si>
    <t xml:space="preserve">MANTA GEOTEXTIL NAO TECIDA RESISTENCIA LONGITUDINAL 31 KN/M                    </t>
  </si>
  <si>
    <t>24.14.01.10</t>
  </si>
  <si>
    <t xml:space="preserve">MANTA GEOTEXTIL TECIDA RESIST. LONGIT. 24 KN/M                                 </t>
  </si>
  <si>
    <t>24.14.01.11</t>
  </si>
  <si>
    <t xml:space="preserve">MANTA GEOTEXTIL TECIDA RESISTENCIA LOGINTUDINAL 48 KN/M                        </t>
  </si>
  <si>
    <t>24.14.01.12</t>
  </si>
  <si>
    <t xml:space="preserve">GEOCOMPOSTO PARA DRENAGEM                                                      </t>
  </si>
  <si>
    <t>24.14.02</t>
  </si>
  <si>
    <t xml:space="preserve">MANTA GEOTEXTIL TECIDA                                                         </t>
  </si>
  <si>
    <t>24.15.01</t>
  </si>
  <si>
    <t xml:space="preserve">TUBO DRENO CONCRETO 15CM                                                       </t>
  </si>
  <si>
    <t>24.15.02</t>
  </si>
  <si>
    <t xml:space="preserve">TUBO DRENO CONCRETO 20CM                                                       </t>
  </si>
  <si>
    <t>24.15.03</t>
  </si>
  <si>
    <t xml:space="preserve">TUBO DRENO BARRO 15CM                                                          </t>
  </si>
  <si>
    <t>24.15.04</t>
  </si>
  <si>
    <t xml:space="preserve">TUBO DRENO BARRO 20CM                                                          </t>
  </si>
  <si>
    <t>24.15.05</t>
  </si>
  <si>
    <t xml:space="preserve">TUBO DE PVC PERFURADO OU NAO D=0,05M                                           </t>
  </si>
  <si>
    <t>24.15.06</t>
  </si>
  <si>
    <t xml:space="preserve">TUBO DE PVC PERFURADO OU NAO D=0,075M                                          </t>
  </si>
  <si>
    <t>24.15.07</t>
  </si>
  <si>
    <t xml:space="preserve">TUBO DE PVC PERFURADO OU NAO D=0,10M                                           </t>
  </si>
  <si>
    <t>24.15.08</t>
  </si>
  <si>
    <t xml:space="preserve">TUBO DE PVC PERFURADO OU NAO D=0,15M                                           </t>
  </si>
  <si>
    <t>24.15.09</t>
  </si>
  <si>
    <t xml:space="preserve">DRENO HORIZONTAL PROFUNDO                                                      </t>
  </si>
  <si>
    <t>24.15.09.01</t>
  </si>
  <si>
    <t xml:space="preserve">DRENO LONGITUDINAL PROFUNDO PARA CORTE EM ROCHA DPR-PP-DE-H07/123              </t>
  </si>
  <si>
    <t>24.15.09.02</t>
  </si>
  <si>
    <t xml:space="preserve">DRENO TRANSVERSAL RASO PARA CORTE EM ROCHA TIPO DRR, PP-DE-H07/123.            </t>
  </si>
  <si>
    <t>24.15.09.03</t>
  </si>
  <si>
    <t xml:space="preserve">DRENO LONGITUDINAL RASO DLR-2, PP-DE-H07/125.                                  </t>
  </si>
  <si>
    <t>24.15.09.04</t>
  </si>
  <si>
    <t xml:space="preserve">DRENOS LONGITUDINAIS PROFUNDOS PARA SOLOS ARENOSOS                             </t>
  </si>
  <si>
    <t>24.15.09.05</t>
  </si>
  <si>
    <t xml:space="preserve">DRENOS LONGITUDINAIS PROFUNDOS EM SOLOS SILTOSOS E/OU ARGILOSOS                </t>
  </si>
  <si>
    <t>24.15.11</t>
  </si>
  <si>
    <t xml:space="preserve">TUBO DRENO DE POLIET.DE ALTA DENS.0,10M                                        </t>
  </si>
  <si>
    <t>24.15.12</t>
  </si>
  <si>
    <t xml:space="preserve">TUBO DRENO DE POLIET.DE ALTA DENS.0,15M                                        </t>
  </si>
  <si>
    <t>24.15.13</t>
  </si>
  <si>
    <t xml:space="preserve">TUBO DRENO DE POLIET.DE ALTA DENS.0,20M                                        </t>
  </si>
  <si>
    <t>24.15.14</t>
  </si>
  <si>
    <t xml:space="preserve">DUTO CORRUG. PEAD 0,05M                                                        </t>
  </si>
  <si>
    <t>24.15.15</t>
  </si>
  <si>
    <t xml:space="preserve">DUTO CORRUG.PEAD 0,075M                                                        </t>
  </si>
  <si>
    <t>24.15.16</t>
  </si>
  <si>
    <t xml:space="preserve">DUTO CORRUG.PEAD 0,10M                                                         </t>
  </si>
  <si>
    <t>24.15.17</t>
  </si>
  <si>
    <t xml:space="preserve">DUTO CORRUG.PEAD 0,15M                                                         </t>
  </si>
  <si>
    <t>24.16.01</t>
  </si>
  <si>
    <t xml:space="preserve">TUBO DE CONCRETO D=0,40M CLASSE PA-1                                           </t>
  </si>
  <si>
    <t>24.16.02</t>
  </si>
  <si>
    <t xml:space="preserve">TUBO DE CONCRETO D=0,40M CLASSE PA-2                                           </t>
  </si>
  <si>
    <t>24.16.03</t>
  </si>
  <si>
    <t xml:space="preserve">TUBO DE CONCRETO D=0,50M CLASSE PA-1                                           </t>
  </si>
  <si>
    <t>24.16.04</t>
  </si>
  <si>
    <t xml:space="preserve">TUBO DE CONCRETO D=0,50M CLASSE PA-2                                           </t>
  </si>
  <si>
    <t>24.16.05</t>
  </si>
  <si>
    <t xml:space="preserve">TUBO DE CONCRETO D=0,50M CLASSE PA-3                                           </t>
  </si>
  <si>
    <t>24.16.06</t>
  </si>
  <si>
    <t xml:space="preserve">TUBO DE CONCRETO D=0,50M CLASSE PA-4                                           </t>
  </si>
  <si>
    <t>24.16.07</t>
  </si>
  <si>
    <t xml:space="preserve">TUBO DE CONCRETO D=0,60M CLASSE PA-1                                           </t>
  </si>
  <si>
    <t>24.16.08</t>
  </si>
  <si>
    <t xml:space="preserve">TUBO DE CONCRETO D=0,60M CLASSE PA-2                                           </t>
  </si>
  <si>
    <t>24.16.09</t>
  </si>
  <si>
    <t xml:space="preserve">TUBO DE CONCRETO D=0,60M CLASSE PA-3                                           </t>
  </si>
  <si>
    <t>24.16.10</t>
  </si>
  <si>
    <t xml:space="preserve">TUBO DE CONCRETO D=0,60M CLASSE PA-4                                           </t>
  </si>
  <si>
    <t>24.16.11</t>
  </si>
  <si>
    <t xml:space="preserve">TUBO DE CONCRETO D=0,80M CLASSE PA-1                                           </t>
  </si>
  <si>
    <t>24.16.12</t>
  </si>
  <si>
    <t xml:space="preserve">TUBO DE CONCRETO D=0,80M CLASSE PA-2                                           </t>
  </si>
  <si>
    <t>24.16.13</t>
  </si>
  <si>
    <t xml:space="preserve">TUBO DE CONCRETO D=0,80M CLASSE PA-3                                           </t>
  </si>
  <si>
    <t>24.16.14</t>
  </si>
  <si>
    <t xml:space="preserve">TUBO DE CONCRETO D=0,80M CLASSE PA-4                                           </t>
  </si>
  <si>
    <t>24.16.15</t>
  </si>
  <si>
    <t xml:space="preserve">TUBO DE CONCRETO D=1,00M CLASSE PA-1                                           </t>
  </si>
  <si>
    <t>24.16.16</t>
  </si>
  <si>
    <t xml:space="preserve">TUBO DE CONCRETO D=1,00M CLASSE PA-2                                           </t>
  </si>
  <si>
    <t>24.16.17</t>
  </si>
  <si>
    <t xml:space="preserve">TUBO DE CONCRETO D=1,00M CLASSE PA-3                                           </t>
  </si>
  <si>
    <t>24.16.18</t>
  </si>
  <si>
    <t xml:space="preserve">TUBO DE CONCRETO D=1,00M CLASSE PA-4                                           </t>
  </si>
  <si>
    <t>24.16.19</t>
  </si>
  <si>
    <t xml:space="preserve">TUBO DE CONCRETO D=1,20M CLASSE PA-1                                           </t>
  </si>
  <si>
    <t>24.16.20</t>
  </si>
  <si>
    <t xml:space="preserve">TUBO DE CONCRETO D=1,20M CLASSE PA-2                                           </t>
  </si>
  <si>
    <t>24.16.21</t>
  </si>
  <si>
    <t xml:space="preserve">TUBO DE CONCRETO D=1,20M CLASSE PA-3                                           </t>
  </si>
  <si>
    <t>24.16.22</t>
  </si>
  <si>
    <t xml:space="preserve">TUBO DE CONCRETO D=1,20M CLASSE PA-4                                           </t>
  </si>
  <si>
    <t>24.16.23</t>
  </si>
  <si>
    <t xml:space="preserve">TUBO DE CONCRETO D=1,50M CLASSE PA-1                                           </t>
  </si>
  <si>
    <t>24.16.24</t>
  </si>
  <si>
    <t xml:space="preserve">TUBO DE CONCRETO D=1,50M CLASSE PA-2                                           </t>
  </si>
  <si>
    <t>24.16.25</t>
  </si>
  <si>
    <t xml:space="preserve">TUBO DE CONCRETO D=1,50M CLASSE PA-3                                           </t>
  </si>
  <si>
    <t>24.16.26</t>
  </si>
  <si>
    <t xml:space="preserve">TUBO DE CONCRETO D=1,50M CLASSE PA-4                                           </t>
  </si>
  <si>
    <t>24.16.27</t>
  </si>
  <si>
    <t xml:space="preserve">TUBO DE CONCRETO SIMPLES D=0,40M                                               </t>
  </si>
  <si>
    <t>24.16.28</t>
  </si>
  <si>
    <t xml:space="preserve">TUBO DE CONCRETO SIMPLES D=0,60M                                               </t>
  </si>
  <si>
    <t>24.18.01</t>
  </si>
  <si>
    <t xml:space="preserve">CANALETA CONCRETO 40CM                                                         </t>
  </si>
  <si>
    <t>24.18.02</t>
  </si>
  <si>
    <t xml:space="preserve">CANALETA CONCRETO 60CM                                                         </t>
  </si>
  <si>
    <t>24.18.03</t>
  </si>
  <si>
    <t xml:space="preserve">CANALETA CONCRETO 80CM                                                         </t>
  </si>
  <si>
    <t>24.19.03.01</t>
  </si>
  <si>
    <t xml:space="preserve">GUIA PRE-FABRICADA CONCRETO FCK 20 MPA                                         </t>
  </si>
  <si>
    <t>24.19.04.01</t>
  </si>
  <si>
    <t xml:space="preserve">SARJETA DE CONCRETO FCK 20 MPA                                                 </t>
  </si>
  <si>
    <t>24.19.05.01</t>
  </si>
  <si>
    <t xml:space="preserve">GUIA DE CONCRETO FCK 20 MPA                                                    </t>
  </si>
  <si>
    <t>24.19.06</t>
  </si>
  <si>
    <t xml:space="preserve">TELAR E TAMPAO DE FERRO FUNDIDO                                                </t>
  </si>
  <si>
    <t>24.19.07.01</t>
  </si>
  <si>
    <t xml:space="preserve">GRELHA DE CONCRETO DE 10X44X120CM - FCK 20 MPA                                 </t>
  </si>
  <si>
    <t>24.19.08</t>
  </si>
  <si>
    <t xml:space="preserve">GRELHA FERRO FUNDIDO BOCA LOB GRS-135                                          </t>
  </si>
  <si>
    <t>24.20.01</t>
  </si>
  <si>
    <t xml:space="preserve">TUBO ACO CORR.GALV.MET.NAO DESTRUTIVO                                          </t>
  </si>
  <si>
    <t>24.20.02</t>
  </si>
  <si>
    <t xml:space="preserve">TUBO ACO CORR.EPOXI MET.NAO DESTRUTIVO                                         </t>
  </si>
  <si>
    <t>24.20.03</t>
  </si>
  <si>
    <t xml:space="preserve">TUBO ACO CORR.GALV.MET.DESTRUTIVO                                              </t>
  </si>
  <si>
    <t>24.20.04</t>
  </si>
  <si>
    <t xml:space="preserve">TUBO ACO CORRUGADO EPOXI MET. DESTRUTIVO                                       </t>
  </si>
  <si>
    <t>24.21.01</t>
  </si>
  <si>
    <t xml:space="preserve">BROCA DE CONCRETO ARMADO D=20,00CM                                             </t>
  </si>
  <si>
    <t>24.21.02</t>
  </si>
  <si>
    <t xml:space="preserve">BROCA DE CONCRETO D=25,00CM                                                    </t>
  </si>
  <si>
    <t>24.21.03</t>
  </si>
  <si>
    <t xml:space="preserve">BROCA DE CONCRETO D=15,00CM                                                    </t>
  </si>
  <si>
    <t>24.22.01</t>
  </si>
  <si>
    <t xml:space="preserve">GEOFORMA TEXTIL TENSORIZADA TIPO COLCHAO - ESPESSURA DE 15 CM                  </t>
  </si>
  <si>
    <t>24.22.02</t>
  </si>
  <si>
    <t xml:space="preserve">GEOFORMA TEXTIL COM DISPOSITIVO AUTO-DRENANTE "UNIFLUXO"                       </t>
  </si>
  <si>
    <t>24.23.44</t>
  </si>
  <si>
    <t xml:space="preserve">GEOCOMP.TRINCHEIRA DRENANTE(GEOMANTA+GEOTEXTIL 2 LADOS PERM.)H=40CM/11MM       </t>
  </si>
  <si>
    <t>24.23.45</t>
  </si>
  <si>
    <t xml:space="preserve">GEOCOMP.TRINCHEIRA DRENANTE(GEOMANTA+GEOTEXTIL 2 LADOS PERM.)H=60CM/11MM       </t>
  </si>
  <si>
    <t>24.23.46</t>
  </si>
  <si>
    <t xml:space="preserve">GEOCOMP.TRINCHEIRA DRENATE(GEOMANTA+GEOTEXTIL 2 LADOS PERM.)H=100CM/11MM       </t>
  </si>
  <si>
    <t>24.23.47</t>
  </si>
  <si>
    <t xml:space="preserve">GEOCOMP.TRINCEIRA DRENANTE(GEOMANTA+GEOTEXTIL 2 LADOS PERM.)H=140CM/11MM       </t>
  </si>
  <si>
    <t>24.23.48</t>
  </si>
  <si>
    <t xml:space="preserve">GEOCOMPOSTO DRENANTE(GEOMANTA+GEOTEXTIL 1 LADO PERM.)TIPO 1L - 12MM.           </t>
  </si>
  <si>
    <t>24.23.49</t>
  </si>
  <si>
    <t xml:space="preserve">GEOCOMPOSTO DRENANTE(GEOMANTA+GEOTEXTIL 2 LADOS PERM.)TIPO 2L - 11MM.          </t>
  </si>
  <si>
    <t>24.23.50</t>
  </si>
  <si>
    <t xml:space="preserve">GEOCOMPOSTO DRENANTE(GEOMANTA+GEOTEXTIL 1 LADO PERM.)TIPO 1S -16MM.            </t>
  </si>
  <si>
    <t>24.23.51</t>
  </si>
  <si>
    <t xml:space="preserve">GEOCOMPOSTO DRENANTE(GEOMANTA+GEOTEXTIL 2 LADOS PERM.)TIPO 2S-16MM.            </t>
  </si>
  <si>
    <t>24.23.52</t>
  </si>
  <si>
    <t>GEOCOMPOSTO DRENANTE(GEOMANTA+GEOTEXTIL 1 LADO PER./1 LADO IMP.)TIPO 2L FP-11MM</t>
  </si>
  <si>
    <t>24.25.01</t>
  </si>
  <si>
    <t xml:space="preserve">REABILITACAO ESTRUTURAL DE TUBULACOES DE CONCRETO COM DIAMETRO ATE 400MM       </t>
  </si>
  <si>
    <t>24.25.02</t>
  </si>
  <si>
    <t>REABILITACAO ESTRUTURAL DE TUBULACOES DE CONCRETO COM DIAMETRO DE 401 ATE 600MM</t>
  </si>
  <si>
    <t>24.25.03</t>
  </si>
  <si>
    <t>REABILITACAO ESTRUTURAL DE TUBULACOES DE CONCRETO COM DIAMETRO DE 601 ATE 800MM</t>
  </si>
  <si>
    <t>24.25.04</t>
  </si>
  <si>
    <t xml:space="preserve">REABILITACAO ESTRUTURAL DE TUBULACOES  CONCRETO COM DIAMETRO DE 801 ATE 1000MM </t>
  </si>
  <si>
    <t>24.25.05</t>
  </si>
  <si>
    <t xml:space="preserve">REABILITACAO ESTRUTURAL DE TUBULACOES CONCRETO COM DIAMETRO DE 1001 ATE 1200MM </t>
  </si>
  <si>
    <t>24.25.06</t>
  </si>
  <si>
    <t xml:space="preserve">REABILITACAO ESTRUTURAL DE TUBULACOES CONCRETO COM DIAMETRO DE 1201 ATE 1500MM </t>
  </si>
  <si>
    <t>24.26.01</t>
  </si>
  <si>
    <t xml:space="preserve">BLOQUEADOR TEMPORARIO DE FLUIDOS,TIPO MULTIDIMENSIONAL COM REAPROVEITAMENTO    </t>
  </si>
  <si>
    <t>25.01.01</t>
  </si>
  <si>
    <t>25.01.02</t>
  </si>
  <si>
    <t xml:space="preserve">ATERRO SOLO COM 3% DE CIMENTO EM USINA                                         </t>
  </si>
  <si>
    <t>25.01.03</t>
  </si>
  <si>
    <t xml:space="preserve">ATERRO SOLO COM 3% DE CIMENTO C/PULVE.                                         </t>
  </si>
  <si>
    <t>25.01.03.05</t>
  </si>
  <si>
    <t xml:space="preserve">ATERRO SOLO COM 6% DE CIMENTO C/PULVE.                                         </t>
  </si>
  <si>
    <t>25.02.01</t>
  </si>
  <si>
    <t xml:space="preserve">ESCAVACAO MANUAL PARA OBRAS S/EXPLOSIVO                                        </t>
  </si>
  <si>
    <t>25.02.02</t>
  </si>
  <si>
    <t>25.02.03</t>
  </si>
  <si>
    <t>25.02.04</t>
  </si>
  <si>
    <t>25.02.05</t>
  </si>
  <si>
    <t>25.02.06</t>
  </si>
  <si>
    <t>25.02.07</t>
  </si>
  <si>
    <t>25.02.08</t>
  </si>
  <si>
    <t>25.02.09</t>
  </si>
  <si>
    <t>25.02.10</t>
  </si>
  <si>
    <t xml:space="preserve">ESCAV.FUND.DENTRO ENSEC. SEM EXPL.ATE 3M                                       </t>
  </si>
  <si>
    <t>25.02.11</t>
  </si>
  <si>
    <t xml:space="preserve">ACR.P/ESCAV.ENSEC.P/CADA1,0M PROF.ALEM3M                                       </t>
  </si>
  <si>
    <t>25.02.12</t>
  </si>
  <si>
    <t xml:space="preserve">ESCAV.FUND.DENTRO ENSEC.C/EXPL.ATE  3M                                         </t>
  </si>
  <si>
    <t>25.02.13</t>
  </si>
  <si>
    <t>25.03.01</t>
  </si>
  <si>
    <t>25.03.02</t>
  </si>
  <si>
    <t>25.03.03</t>
  </si>
  <si>
    <t>25.03.04</t>
  </si>
  <si>
    <t>25.03.04.01</t>
  </si>
  <si>
    <t xml:space="preserve">ENSECADEIRA COM SACOS DE AREIA                                                 </t>
  </si>
  <si>
    <t>25.03.04.03</t>
  </si>
  <si>
    <t xml:space="preserve">SOLO CIMENTO ENSACADO, COM TEOR DE CIMENTO A 4%                                </t>
  </si>
  <si>
    <t>25.03.04.04</t>
  </si>
  <si>
    <t xml:space="preserve">SOLO CIMENTO ENSACADO, COM TEOR DE CIMENTO A 6%                                </t>
  </si>
  <si>
    <t>25.03.04.05</t>
  </si>
  <si>
    <t xml:space="preserve">SOLO CIMENTO ENSACADO, COM TEOR DE CIMENTO A 8%                                </t>
  </si>
  <si>
    <t>25.03.05</t>
  </si>
  <si>
    <t>25.03.06</t>
  </si>
  <si>
    <t>25.03.07</t>
  </si>
  <si>
    <t>25.03.08</t>
  </si>
  <si>
    <t>25.03.23</t>
  </si>
  <si>
    <t xml:space="preserve">TRANSPORTE DE SOLO CIMENTO ATÉ 5 KM                                            </t>
  </si>
  <si>
    <t>25.04.01</t>
  </si>
  <si>
    <t xml:space="preserve">ESTACA CONCRETO PRE-MOLDADO - 20/25T                                           </t>
  </si>
  <si>
    <t>25.04.02</t>
  </si>
  <si>
    <t xml:space="preserve">ESTACA CONCRETO PRE-MOLDADO - 30/35T                                           </t>
  </si>
  <si>
    <t>25.04.03</t>
  </si>
  <si>
    <t xml:space="preserve">ESTACA CONCRETO PRE-MOLDADO - 40/45T                                           </t>
  </si>
  <si>
    <t>25.04.04</t>
  </si>
  <si>
    <t xml:space="preserve">ESTACA CONCRETO PRE-MOLDADO - 50/60T                                           </t>
  </si>
  <si>
    <t>25.04.05</t>
  </si>
  <si>
    <t xml:space="preserve">ESTACA CONCRETO PRE-MOLDADO - 70/80T                                           </t>
  </si>
  <si>
    <t>25.04.06</t>
  </si>
  <si>
    <t xml:space="preserve">ESTACA METALICA, FORNEC. E CRAVACAO                                            </t>
  </si>
  <si>
    <t>25.04.07</t>
  </si>
  <si>
    <t xml:space="preserve">ESTACA DE MADEIRA D=20CM - 8 TON                                               </t>
  </si>
  <si>
    <t>25.04.08</t>
  </si>
  <si>
    <t xml:space="preserve">ESTACA DE MADEIRA D=25CM - 15TON                                               </t>
  </si>
  <si>
    <t>25.04.09</t>
  </si>
  <si>
    <t xml:space="preserve">ESTACA RAIZ EM SOLO D=15CM                                                     </t>
  </si>
  <si>
    <t>25.04.10</t>
  </si>
  <si>
    <t xml:space="preserve">ESTACA RAIZ EM SOLO D=16CM                                                     </t>
  </si>
  <si>
    <t>25.04.11</t>
  </si>
  <si>
    <t xml:space="preserve">ESTACA RAIZ EM SOLO D=20CM                                                     </t>
  </si>
  <si>
    <t>25.04.12</t>
  </si>
  <si>
    <t xml:space="preserve">ESTACA RAIZ EM SOLO D=25CM                                                     </t>
  </si>
  <si>
    <t>25.04.13</t>
  </si>
  <si>
    <t xml:space="preserve">ESTACA RAIZ EM SOLO D=31CM                                                     </t>
  </si>
  <si>
    <t>25.04.14</t>
  </si>
  <si>
    <t xml:space="preserve">ESTACA RAIZ EM SOLO D=40CM                                                     </t>
  </si>
  <si>
    <t>25.04.15</t>
  </si>
  <si>
    <t xml:space="preserve">ESTACA RAIZ EM ROCHA ALTERADA D=15CM                                           </t>
  </si>
  <si>
    <t>25.04.16</t>
  </si>
  <si>
    <t xml:space="preserve">ESTACA RAIZ EM ROCHA ALTERADA D=16CM                                           </t>
  </si>
  <si>
    <t>25.04.17</t>
  </si>
  <si>
    <t xml:space="preserve">ESTACA RAIZ EM ROCHA ALTERADA D=20CM                                           </t>
  </si>
  <si>
    <t>25.04.18</t>
  </si>
  <si>
    <t xml:space="preserve">ESTACA RAIZ EM ROCHA ALTERADA D=25CM                                           </t>
  </si>
  <si>
    <t>25.04.19</t>
  </si>
  <si>
    <t xml:space="preserve">ESTACA RAIZ EM ROCHA ALTERADA D=31CM                                           </t>
  </si>
  <si>
    <t>25.04.20</t>
  </si>
  <si>
    <t xml:space="preserve">ESTACA RAIZ EM ROCHA ALTERADA D=40CM                                           </t>
  </si>
  <si>
    <t>25.04.21</t>
  </si>
  <si>
    <t xml:space="preserve">TAXA DE INSTALACAO EQUIPAM.ESTACA RAIZ                                         </t>
  </si>
  <si>
    <t>25.04.23.01</t>
  </si>
  <si>
    <t xml:space="preserve">ESTACA TIPO STRAUSS D=32CM                                                     </t>
  </si>
  <si>
    <t>25.04.28</t>
  </si>
  <si>
    <t xml:space="preserve">TAXA MOBIL. DE EQUIPAMENTO BATE-ESTACA                                         </t>
  </si>
  <si>
    <t>25.04.46</t>
  </si>
  <si>
    <t xml:space="preserve">ESTACA RAIZ EM ROCHA ALTERADA D=50CM                                           </t>
  </si>
  <si>
    <t>25.04.47</t>
  </si>
  <si>
    <t xml:space="preserve">ESTACA RAIZ EM SOLO D=50CM                                                     </t>
  </si>
  <si>
    <t>25.04.48</t>
  </si>
  <si>
    <t xml:space="preserve">ESTACA RAIZ EM ROCHA ALTERADA D=45CM                                           </t>
  </si>
  <si>
    <t>25.04.49</t>
  </si>
  <si>
    <t xml:space="preserve">ESTACA RAIZ EM SOLO D=45CM                                                     </t>
  </si>
  <si>
    <t>25.05.01</t>
  </si>
  <si>
    <t>25.05.02</t>
  </si>
  <si>
    <t>25.06.01</t>
  </si>
  <si>
    <t xml:space="preserve">FORMA PLANA PARA CONCRETO ARMADO COMUM                                         </t>
  </si>
  <si>
    <t>25.06.02</t>
  </si>
  <si>
    <t xml:space="preserve">FORMA PL.P/CONCRETO PROTENDIDO OU APAR.                                        </t>
  </si>
  <si>
    <t>25.07.01</t>
  </si>
  <si>
    <t>25.07.02</t>
  </si>
  <si>
    <t>25.07.03</t>
  </si>
  <si>
    <t>25.07.04</t>
  </si>
  <si>
    <t xml:space="preserve">ACO PARA CONCRETO PROTENDIDO                                                   </t>
  </si>
  <si>
    <t>25.07.05</t>
  </si>
  <si>
    <t>25.07.06</t>
  </si>
  <si>
    <t xml:space="preserve">ACO P/CONCRETO PROTENDIDO TIPO DYWIDAG OU SIMILAR                              </t>
  </si>
  <si>
    <t>25.08.02</t>
  </si>
  <si>
    <t xml:space="preserve">AP.ANC.P/CABOS PROTEN.ATIVA 12 FIOS-8MM                                        </t>
  </si>
  <si>
    <t>25.08.03</t>
  </si>
  <si>
    <t xml:space="preserve">AP.ANC.P/CABOS PROTEN.ATIVA 4FIOS-12,7MM                                       </t>
  </si>
  <si>
    <t>25.08.04</t>
  </si>
  <si>
    <t xml:space="preserve">AP.ANC.P/CABOS PROTEN.ATIVA 6FIOS-12,7MM                                       </t>
  </si>
  <si>
    <t>25.08.05</t>
  </si>
  <si>
    <t xml:space="preserve">AP.ANC.P/CABOS PROTEN.ATIV.12FIOS-12,7MM                                       </t>
  </si>
  <si>
    <t>25.08.06</t>
  </si>
  <si>
    <t xml:space="preserve">AP.ANC.P/CABOS PROTEN.ATIV.19FIOS-12,7MM                                       </t>
  </si>
  <si>
    <t>25.08.07</t>
  </si>
  <si>
    <t xml:space="preserve">AP.ANC.P/CABOS PROTEN.ATIV.22FIOS-12,7MM                                       </t>
  </si>
  <si>
    <t>25.08.09</t>
  </si>
  <si>
    <t xml:space="preserve">AP.ANC.P/CABOS PROTEN.PAS. 4 FIOS-12,7MM                                       </t>
  </si>
  <si>
    <t>25.08.10</t>
  </si>
  <si>
    <t xml:space="preserve">AP.ANC.P/CABOS PROTEN.PAS. 6 FIOS-12,7MM                                       </t>
  </si>
  <si>
    <t>25.08.11</t>
  </si>
  <si>
    <t xml:space="preserve">AP.ANC.P/CABOS PROTEN.PAS. 12FIOS-12,7MM                                       </t>
  </si>
  <si>
    <t>25.08.12</t>
  </si>
  <si>
    <t xml:space="preserve">AP.ANC.P/CABOS PROTEN.PAS. 19FIOS-12,7MM                                       </t>
  </si>
  <si>
    <t>25.08.13.01</t>
  </si>
  <si>
    <t xml:space="preserve">APARELHO DE ANCORAGEM ATIVO DE 4 FIOS DE Ã 5/8" (15,2MM)                       </t>
  </si>
  <si>
    <t>25.08.13.02</t>
  </si>
  <si>
    <t xml:space="preserve">APARELHO DE ANCORAGEM ATIVO DE 12 FIOS DE Ã 5/8" (15,2MM)                      </t>
  </si>
  <si>
    <t>25.08.13.03</t>
  </si>
  <si>
    <t xml:space="preserve">APARELHO DE ANCORAGEM ATIVO DE 15 FIOS DE Ã 5/8" (15,2MM)                      </t>
  </si>
  <si>
    <t>25.08.13.04</t>
  </si>
  <si>
    <t xml:space="preserve">APARELHO DE ANCORAGEM ATIVO DE 19 FIOS DE Ã 5/8" (15,2MM)                      </t>
  </si>
  <si>
    <t>25.08.15.01</t>
  </si>
  <si>
    <t xml:space="preserve">TIRANTE  40TF 5 FIOS D=1/2" FORN. E INST                                       </t>
  </si>
  <si>
    <t>25.08.15.02</t>
  </si>
  <si>
    <t xml:space="preserve">TIRANTE  60TF 8 FIOS D=1/2" FORN. E INST                                       </t>
  </si>
  <si>
    <t>25.08.15.03</t>
  </si>
  <si>
    <t xml:space="preserve">TIRANTE  80TF 10 FIOS D=1/2" FORN.E INST                                       </t>
  </si>
  <si>
    <t>25.08.15.04</t>
  </si>
  <si>
    <t xml:space="preserve">TIRAN.100TF 12 FIOS D=1/2" FORN.E INST.                                        </t>
  </si>
  <si>
    <t>25.08.16.01</t>
  </si>
  <si>
    <t xml:space="preserve">TERMO FIXO P/TIRANTES 40TF 5 FIOS D=1/2"                                       </t>
  </si>
  <si>
    <t>25.08.16.02</t>
  </si>
  <si>
    <t xml:space="preserve">TERMO FIXO P/TIRANTES 60TF 8 FIOS D=1/2"                                       </t>
  </si>
  <si>
    <t>25.08.16.03</t>
  </si>
  <si>
    <t xml:space="preserve">TERMO FIXO P/TIRANTES 80TF 10FIOS D=1/2"                                       </t>
  </si>
  <si>
    <t>25.08.16.04</t>
  </si>
  <si>
    <t xml:space="preserve">TERMO FIXO P/TIRANTES 100TF 12F D=1/2"                                         </t>
  </si>
  <si>
    <t>25.09.01</t>
  </si>
  <si>
    <t>25.09.02</t>
  </si>
  <si>
    <t>25.09.03</t>
  </si>
  <si>
    <t>25.09.04</t>
  </si>
  <si>
    <t>25.09.05</t>
  </si>
  <si>
    <t>25.09.06</t>
  </si>
  <si>
    <t>25.09.07</t>
  </si>
  <si>
    <t>25.09.08</t>
  </si>
  <si>
    <t>25.09.10</t>
  </si>
  <si>
    <t xml:space="preserve">CONCRETO PROJETADO                                                             </t>
  </si>
  <si>
    <t>25.09.11</t>
  </si>
  <si>
    <t xml:space="preserve">BOMBEAMENTO CONCRETO QUALQUER RESIST.                                          </t>
  </si>
  <si>
    <t>25.09.12</t>
  </si>
  <si>
    <t xml:space="preserve">INJECAO DE NATA DE CIMENTO                                                     </t>
  </si>
  <si>
    <t>25.09.15</t>
  </si>
  <si>
    <t>25.09.16</t>
  </si>
  <si>
    <t>25.09.17</t>
  </si>
  <si>
    <t xml:space="preserve">CONCRETO FCK 50 MPA                                                            </t>
  </si>
  <si>
    <t>25.10.01</t>
  </si>
  <si>
    <t xml:space="preserve">PERF.P/DRENO E TIR. SOLO D=57,10MM(AX)                                         </t>
  </si>
  <si>
    <t>25.10.02</t>
  </si>
  <si>
    <t xml:space="preserve">PERF.P/DRENO E TIR. SOLO D=73,00MM(BX)                                         </t>
  </si>
  <si>
    <t>25.10.03</t>
  </si>
  <si>
    <t xml:space="preserve">PERF.P/DRENO E TIR. SOLO D=88,90MM(NX)                                         </t>
  </si>
  <si>
    <t>25.10.04</t>
  </si>
  <si>
    <t xml:space="preserve">PERF.P/DRENO E TIR. SOLO D=114,30MM(HX)                                        </t>
  </si>
  <si>
    <t>25.10.05</t>
  </si>
  <si>
    <t xml:space="preserve">PERF.P/DRENO E TIR.RCH.ALT.D=57,10MM(AX)                                       </t>
  </si>
  <si>
    <t>25.10.06</t>
  </si>
  <si>
    <t xml:space="preserve">PERF.P/DRENO E TIR.RCH.ALT.D=73,00MM(BX)                                       </t>
  </si>
  <si>
    <t>25.10.07</t>
  </si>
  <si>
    <t xml:space="preserve">PERF.P/DRENO E TIR.RCH.ALT.D=88,90MM(NX)                                       </t>
  </si>
  <si>
    <t>25.10.08</t>
  </si>
  <si>
    <t xml:space="preserve">PERF.P/DRENO E TIR.RCH.ALT.D=114,3MM(HX)                                       </t>
  </si>
  <si>
    <t>25.10.09</t>
  </si>
  <si>
    <t xml:space="preserve">PERF.P/DRENO E TIR.RCH SA D=57,10MM (AX)                                       </t>
  </si>
  <si>
    <t>25.10.10</t>
  </si>
  <si>
    <t xml:space="preserve">PERF.P/DRENO E TIR.RCH SA D=73,00MM(BX)                                        </t>
  </si>
  <si>
    <t>25.10.11</t>
  </si>
  <si>
    <t xml:space="preserve">PERF.P/DRENO E TIR.RCH. SA D=88,90MM(NX)                                       </t>
  </si>
  <si>
    <t>25.10.12</t>
  </si>
  <si>
    <t xml:space="preserve">PERF.P/DRENO E TIR RCH SA D=114,30MM(HX)                                       </t>
  </si>
  <si>
    <t>25.10.14</t>
  </si>
  <si>
    <t xml:space="preserve">PERFURACAO MANUAL EM SOLO D=62,5MM OU D=2 1/2"                                 </t>
  </si>
  <si>
    <t>25.10.15</t>
  </si>
  <si>
    <t xml:space="preserve">PERFURAÇÃO MANUAL EM SOLO D=114,3MM OU D=4"                                    </t>
  </si>
  <si>
    <t>25.11.01</t>
  </si>
  <si>
    <t>25.11.02</t>
  </si>
  <si>
    <t>25.11.03</t>
  </si>
  <si>
    <t>25.11.04.01</t>
  </si>
  <si>
    <t>25.11.04.02</t>
  </si>
  <si>
    <t>25.11.04.03</t>
  </si>
  <si>
    <t>25.11.04.04</t>
  </si>
  <si>
    <t>25.11.04.05</t>
  </si>
  <si>
    <t>25.11.04.06</t>
  </si>
  <si>
    <t>25.11.05.02</t>
  </si>
  <si>
    <t>25.11.05.03</t>
  </si>
  <si>
    <t>25.11.06.02</t>
  </si>
  <si>
    <t>25.11.06.03</t>
  </si>
  <si>
    <t>25.11.07.02</t>
  </si>
  <si>
    <t>25.11.07.03</t>
  </si>
  <si>
    <t>25.11.11.01</t>
  </si>
  <si>
    <t>25.11.11.02</t>
  </si>
  <si>
    <t>25.12.02</t>
  </si>
  <si>
    <t>25.12.03</t>
  </si>
  <si>
    <t>25.13.01</t>
  </si>
  <si>
    <t>25.13.02</t>
  </si>
  <si>
    <t>25.13.04</t>
  </si>
  <si>
    <t>25.13.05</t>
  </si>
  <si>
    <t>25.13.07</t>
  </si>
  <si>
    <t>25.14.02</t>
  </si>
  <si>
    <t>25.15.01</t>
  </si>
  <si>
    <t xml:space="preserve">FORNECIMENTO DE TUBO DRENO CONCRETO 15CM                                       </t>
  </si>
  <si>
    <t>25.15.02</t>
  </si>
  <si>
    <t xml:space="preserve">FORNECIMENTO DE TUBO DRENO CONCRETO 20CM                                       </t>
  </si>
  <si>
    <t>25.15.03</t>
  </si>
  <si>
    <t xml:space="preserve">FORNECIMENTO DE TUBO DRENO BARRO 15CM                                          </t>
  </si>
  <si>
    <t>25.15.04</t>
  </si>
  <si>
    <t xml:space="preserve">FORNECIMENTO DE TUBO DRENO BARRO 20CM                                          </t>
  </si>
  <si>
    <t>25.15.05</t>
  </si>
  <si>
    <t xml:space="preserve">ASSENTAMENTO DE TUBO DRENO CONCRETO 15CM                                       </t>
  </si>
  <si>
    <t>25.15.06</t>
  </si>
  <si>
    <t xml:space="preserve">ASSENTAMENTO DE TUBO DRENO CONCRETO 20CM                                       </t>
  </si>
  <si>
    <t>25.15.07</t>
  </si>
  <si>
    <t xml:space="preserve">ASSENTAMENTO DE TUBO DRENO BARRO 15 CM                                         </t>
  </si>
  <si>
    <t>25.15.08</t>
  </si>
  <si>
    <t xml:space="preserve">ASSENTAMENTO DE TUBO DRENO BARRO 20CM                                          </t>
  </si>
  <si>
    <t>25.15.09</t>
  </si>
  <si>
    <t xml:space="preserve">TUBO DE PVC PERFURADO OU NAO D=0,050M                                          </t>
  </si>
  <si>
    <t>25.15.09.01</t>
  </si>
  <si>
    <t xml:space="preserve">TUBO DE PVC PERFURADO OU NAO D=0,025M (D=1")                                   </t>
  </si>
  <si>
    <t>25.15.10</t>
  </si>
  <si>
    <t>25.15.11</t>
  </si>
  <si>
    <t>25.15.12</t>
  </si>
  <si>
    <t>25.19.01</t>
  </si>
  <si>
    <t xml:space="preserve">RETALUDAMENTO DE 1 E 2 CATEGORIA                                               </t>
  </si>
  <si>
    <t>25.20.01</t>
  </si>
  <si>
    <t xml:space="preserve">SOLO REFORCADO TIPO GREIDE COM ALTURA DE 0 A 6 METROS.                         </t>
  </si>
  <si>
    <t>25.20.02</t>
  </si>
  <si>
    <t xml:space="preserve">SOLO REFORCADO TIPO GREIDE COM ALTURA DE 6 A 9 METROS                          </t>
  </si>
  <si>
    <t>25.20.03</t>
  </si>
  <si>
    <t xml:space="preserve">SOLO REFORCADO TIPO GREIDE COM ALTURA DE 9 A 12 METROS                         </t>
  </si>
  <si>
    <t>25.20.04</t>
  </si>
  <si>
    <t xml:space="preserve">SOLO REFORCADO TIPO GREIDE COM ALTURA DE 12 A 15 METROS                        </t>
  </si>
  <si>
    <t>25.20.05</t>
  </si>
  <si>
    <t xml:space="preserve">SOLO REFORCADO TIPO ENCONTRO PORTANTE COM ALTURA DE 0 A 6 METROS.              </t>
  </si>
  <si>
    <t>25.20.06</t>
  </si>
  <si>
    <t xml:space="preserve">SOLO REFORCADO TIPO ENCONTRO PORTANTE COM ALTURA DE 6 A 9 METROS               </t>
  </si>
  <si>
    <t>25.20.07</t>
  </si>
  <si>
    <t xml:space="preserve">SOLO REFORCADO TIPO ENCONTRO PORTANTE COM ALTURA DE 9 A 12 METROS              </t>
  </si>
  <si>
    <t>25.20.08</t>
  </si>
  <si>
    <t xml:space="preserve">SOLO REFORCADO TIPO ENCONTRO PORTANTE COM ALTURA DE 12 A 15 METROS             </t>
  </si>
  <si>
    <t>25.20.09</t>
  </si>
  <si>
    <t xml:space="preserve">SOLO REFORCADO TIPO PE DE TALUDE COM ALTURA DE 0 A 6M E ATERRO DE 0 A 3M       </t>
  </si>
  <si>
    <t>25.20.10</t>
  </si>
  <si>
    <t xml:space="preserve">SOLO REFORCADO TIPO PE DE TALUDE COM ALTURA DE 0 A 6M E ATERRO DE 3 A 6M       </t>
  </si>
  <si>
    <t>25.20.11</t>
  </si>
  <si>
    <t xml:space="preserve">SOLO REFORCADO TIPO PE DE TALUDE COM ALTURA DE 0 A 6M E ATERRO MAIOR QUE 6M    </t>
  </si>
  <si>
    <t>25.20.12</t>
  </si>
  <si>
    <t xml:space="preserve">SOLO REFORCADO TIPO PE DE TALUDE COM ALTURA DE 6 A 9M E ATERRO DE 0 A 3M       </t>
  </si>
  <si>
    <t>25.20.13</t>
  </si>
  <si>
    <t xml:space="preserve">SOLO REFORCADO TIPO PE DE TALUDE COM ALTURA DE 6 A 9M E ATERRO DE 3 A 6M       </t>
  </si>
  <si>
    <t>25.20.14</t>
  </si>
  <si>
    <t xml:space="preserve">SOLO REFORCADO TIPO PE DE TALUDE COM ALTURA DE 6 A 9M E ATERRO MAIOR QUE 6M    </t>
  </si>
  <si>
    <t>25.20.15</t>
  </si>
  <si>
    <t xml:space="preserve">SOLO REFORCADO TIPO PE DE TALUDE COM ALTURA DE 9 A 12M E ATERRO DE 0 A 3M      </t>
  </si>
  <si>
    <t>25.20.16</t>
  </si>
  <si>
    <t xml:space="preserve">SOLO REFORCADO TIPO PE DE TALUDE COM ALTURA DE 9 A 12M E ATERRO DE 3 A 6M      </t>
  </si>
  <si>
    <t>25.20.17</t>
  </si>
  <si>
    <t xml:space="preserve">SOLO REFORCADO TIPO PE DE TALUDE COM ALTURA DE 9 A 12M E ATERRO MAIOR QUE 6M   </t>
  </si>
  <si>
    <t>25.20.18</t>
  </si>
  <si>
    <t xml:space="preserve">SOLO REFORCADO TIPO DE PE DE TALUDE DE 12 A 15M E ATERRO DE 0 A 3M             </t>
  </si>
  <si>
    <t>25.20.19</t>
  </si>
  <si>
    <t xml:space="preserve">SOLO REFORCADO TIPO PE DE TALUDE DE 12 A 15M E ATERRO DE 3 A 6M                </t>
  </si>
  <si>
    <t>25.20.20</t>
  </si>
  <si>
    <t xml:space="preserve">SOLO REFORCADO TIPO PE DE TALUDE DE 12 A 15M E ATERRO MAIOR QUE 6M             </t>
  </si>
  <si>
    <t>25.21.01</t>
  </si>
  <si>
    <t>SOLO REF. C/ MALHA HEXAG. DUPLA TORCAO-PANO UNICO GREIDE C/ 0 A 6M - EM RACHAO.</t>
  </si>
  <si>
    <t>25.21.02</t>
  </si>
  <si>
    <t>SOLO REF. C/ MALHA HEXAG. DUPLA TORCAO-PANO UNICO GREIDE C/ 6 A 9M - EM RACHAO.</t>
  </si>
  <si>
    <t>25.21.03</t>
  </si>
  <si>
    <t>SOLO REF. C/ MALHA HEXAG. DUPLA TORCAO-PANO UNICO GREIDE C/ 9 A 12M - EM RACHAO</t>
  </si>
  <si>
    <t>25.21.04</t>
  </si>
  <si>
    <t xml:space="preserve">SOLO REF. C/ MALHA HEXAG. DUPLA TORCAO-PANO UNICO GREIDE C/ 12A15M - EM RACHAO </t>
  </si>
  <si>
    <t>25.21.05</t>
  </si>
  <si>
    <t xml:space="preserve">SOLO REF. C/ MALHA HEXAG. DUPLA TORCAO-PANO UNICO GREIDE C/ 15A18M - EM RACHAO </t>
  </si>
  <si>
    <t>25.21.06</t>
  </si>
  <si>
    <t>SOLO REF. MALHA HEXAG. DUPLA TORCAO-PANO UNICO ENCONTRO PORTAN.0 A 6M-EM RACHAO</t>
  </si>
  <si>
    <t>25.21.07</t>
  </si>
  <si>
    <t>SOLO REF. MALHA HEXAG. DUPLA TORCAO-PANO UNICO ENCONTRO PORTAN.6 A 9M-EM RACHAO</t>
  </si>
  <si>
    <t>25.21.08</t>
  </si>
  <si>
    <t xml:space="preserve">SOLO REF.MALHA HEXAG.DUPLA TORCAO-PANO UNICO ENCONTRO PORTAN.9 A 12M-EM RACHAO </t>
  </si>
  <si>
    <t>25.21.09</t>
  </si>
  <si>
    <t>SOLO REF.MALHA HEXAG.DUPLA TORCAO-PANO UNICO ENCONTRO PORTAN.12 A 15M-EM RACHAO</t>
  </si>
  <si>
    <t>25.21.10</t>
  </si>
  <si>
    <t>SOLO REF.MALHA HEXAG.DUPLA TORCAO-PANO UNICO ENCONTRO PORTAN.15 A 18M-EM RACHAO</t>
  </si>
  <si>
    <t>25.21.11</t>
  </si>
  <si>
    <t xml:space="preserve">SOLO REF.C/MALHA HEX.DUPLA TORCAO-PANO UNICO PE DE TALUDE 0A6M E ATERRO 0A3M   </t>
  </si>
  <si>
    <t>25.21.12</t>
  </si>
  <si>
    <t xml:space="preserve">SOLO REF.C/MALHA HEX.DUPLA TORCAO-PANO UNICO PE DE TALUDE 0A6M E ATERRO 3A6M   </t>
  </si>
  <si>
    <t>25.21.13</t>
  </si>
  <si>
    <t xml:space="preserve">SOLO REF.C/MALHA HEX.DUPLA TORCAO-PANO UNICO PE DE TALUDE 0A6M E ATERRO &gt; 6M   </t>
  </si>
  <si>
    <t>25.21.14</t>
  </si>
  <si>
    <t xml:space="preserve">SOLO REF.C/MALHA HEX.DUPLA TORCAO-PANO UNICO PE DE TALUDE 6A9M E ATERRO 0A3M   </t>
  </si>
  <si>
    <t>25.21.15</t>
  </si>
  <si>
    <t xml:space="preserve">SOLO REF.C/MALHA HEX.DUPLA TORCAO-PANO UNICO PE DE TALUDE 6A9M E ATERRO 3A6M   </t>
  </si>
  <si>
    <t>25.21.16</t>
  </si>
  <si>
    <t xml:space="preserve">SOLO REF.C/MALHA HEX.DUPLA TORCAO-PANO UNICO PE DE TALUDE 6A9M E ATERRO &gt; 6M.  </t>
  </si>
  <si>
    <t>25.21.17</t>
  </si>
  <si>
    <t xml:space="preserve">SOLO REF.C/MALHA HEX.DUPLA TORCAO-PANO UNICO PE DE TALUDE 9A12M E ATERRO 0A3M  </t>
  </si>
  <si>
    <t>25.21.18</t>
  </si>
  <si>
    <t xml:space="preserve">SOLO REF.C/MALHA HEX.DUPLA TORCAO-PANO UNICO PE DE TALUDE 9A12M E ATERRO 3A6M  </t>
  </si>
  <si>
    <t>25.21.19</t>
  </si>
  <si>
    <t xml:space="preserve">SOLO REF.C/MALHA HEX.DUPLA TORCAO-PANO UNICO PE DE TALUDE 9A12M E ATERRO &gt; 6M. </t>
  </si>
  <si>
    <t>25.21.20</t>
  </si>
  <si>
    <t xml:space="preserve">SOLO REF.C/MALHA HEX.DUPLA TORCAO-PANO UNICO PE TALUDE C/12A15M E ATERRO 0A3M  </t>
  </si>
  <si>
    <t>25.21.21</t>
  </si>
  <si>
    <t xml:space="preserve">SOLO REF.C/MALHA HEX.DUPLA TORCAO-PANO UNICO PE TALUDE C/12A15M E ATERRO 3A6M  </t>
  </si>
  <si>
    <t>25.21.22</t>
  </si>
  <si>
    <t xml:space="preserve">SOLO REF.C/MALHA HEX.DUPLA TORCAO-PANO UNICO PE TALUDE C/12A15M E ATERRO &gt; 6M  </t>
  </si>
  <si>
    <t>25.21.23</t>
  </si>
  <si>
    <t xml:space="preserve">SOLO REF.C/MALHA HEX.DUPLA TORCAO-PANO UNICO PE TALUDE C/15A18M E ATERRO 0A3M  </t>
  </si>
  <si>
    <t>25.21.24</t>
  </si>
  <si>
    <t xml:space="preserve">SOLO REF.C/MALHA HEX.DUPLA TORCAO-PANO UNICO PE TALUDE C/15A18M E ATERRO 3A6M  </t>
  </si>
  <si>
    <t>25.21.25</t>
  </si>
  <si>
    <t xml:space="preserve">SOLO REF.C/MALHA HEX.DUPLA TORCAO-PANO UNICO PE TALUDE C/15A18M E ATERRO &gt; 6M. </t>
  </si>
  <si>
    <t>25.21.26</t>
  </si>
  <si>
    <t>SOLO REF. C/ MALHA HEX. DUPLA TORCAO-PANO UNICO VERDE GREIDE C/ 0A6M - INCL. 70</t>
  </si>
  <si>
    <t>25.21.27</t>
  </si>
  <si>
    <t>SOLO REF. C/ MALHA HEX. DUPLA TORCAO-PANO UNICO VERDE GREIDE C/ 6A9M - INCL. 70</t>
  </si>
  <si>
    <t>25.21.28</t>
  </si>
  <si>
    <t>SOLO REF. C/ MALHA HEX. DUPLA TORCAO-PANO UNICO VERDE GREIDE C/9A12M - INCL. 70</t>
  </si>
  <si>
    <t>25.21.29</t>
  </si>
  <si>
    <t>SOLO REF. C/ MALHA HEX. DUPLA TORCAO-PANO UNICO VERDE GREIDE C/12A15M - INCL.70</t>
  </si>
  <si>
    <t>25.21.30</t>
  </si>
  <si>
    <t>SOLO REF. C/ MALHA HEX. DUPLA TORCAO-PANO UNICO VERDE GREIDE C/15A18M - INCL.70</t>
  </si>
  <si>
    <t>25.21.31</t>
  </si>
  <si>
    <t>SOL.REF.C/MALH.HEX.DUPL.TORCAO-PANO UNICO VERDE PE DE TALUDE C/0A6M-0A3M-INC.70</t>
  </si>
  <si>
    <t>25.21.32</t>
  </si>
  <si>
    <t>SOL.REF.C/MAL.HEX.DUPLA TORCAO-PANO UNICO VERDE PE DE TALUDE C/0A6M-3A6M-INC.70</t>
  </si>
  <si>
    <t>25.21.33</t>
  </si>
  <si>
    <t xml:space="preserve">SOLO REF.C/MAL.HEX.DUPLA TORCAO-PANO UNICO VERDE PE DE TALUDE 0A6 E ATERRO &gt;6M </t>
  </si>
  <si>
    <t>25.21.34</t>
  </si>
  <si>
    <t>SOLO REF.C/MAL.HEX.DUPLA TORCAO-PANO UNICO VERDE PE DE TALUDE 6A9 E ATERRO 0A3M</t>
  </si>
  <si>
    <t>25.21.35</t>
  </si>
  <si>
    <t>SOLO REF.C/MAL.HEX.DUPLA TORCAO-PANO UNICO VERDE PE DE TALUDE 6A9 E ATERRO 3A6M</t>
  </si>
  <si>
    <t>25.21.36</t>
  </si>
  <si>
    <t>SOLO REF.C/MAL.HEX.DUPLA TORCAO-PANO UNICO VERDE PE DE TALUDE 6A9 E ATERRO &gt; 6M</t>
  </si>
  <si>
    <t>25.21.37</t>
  </si>
  <si>
    <t xml:space="preserve">SOLO REF.C/MAL.HEX.DUPLA TORCAO-PANO UNICO VERDE PE DE TALUDE 9A12 E ATER.0A3M </t>
  </si>
  <si>
    <t>25.21.38</t>
  </si>
  <si>
    <t xml:space="preserve">SOLO REF.C/MAL.HEX.DUPLA TORCAO-PANO UNICO VERDE PE DE TALUDE 9A12 E ATER.3A6M </t>
  </si>
  <si>
    <t>25.21.39</t>
  </si>
  <si>
    <t xml:space="preserve">SOLO REF.C/MAL.HEX.DUPLA TORCAO-PANO UNICO VERDE PE DE TALUDE 9A12 E ATER. &gt;6M </t>
  </si>
  <si>
    <t>25.21.40</t>
  </si>
  <si>
    <t>SOLO REF.C/MAL.HEX.DUPLA TORCAO-PANO UNICO VERDE PE DE TALUDE 12A15 E ATER.0A3M</t>
  </si>
  <si>
    <t>25.21.41</t>
  </si>
  <si>
    <t>SOLO REF.C/MAL.HEX.DUPLA TORCAO-PANO UNICO VERDE PE DE TALUDE 12A15 E ATER.3A6M</t>
  </si>
  <si>
    <t>25.21.42</t>
  </si>
  <si>
    <t xml:space="preserve">SOLO REF.C/MAL.HEX.DUPLA TORCAO-PANO UNICO VERDE PE DE TALUDE12A15 E ATER. &gt;6M </t>
  </si>
  <si>
    <t>25.21.43</t>
  </si>
  <si>
    <t>SOLO REF.C/MAL.HEX.DUPLA TORCAO-PANO UNICO VERDE PE DE TALUDE 15A18 E ATER.0A3M</t>
  </si>
  <si>
    <t>25.21.44</t>
  </si>
  <si>
    <t>SOLO REF.C/MAL.HEX.DUPLA TORCAO-PANO UNICO VERDE PE DE TALUDE 15A18 E ATER.3A6M</t>
  </si>
  <si>
    <t>25.21.45</t>
  </si>
  <si>
    <t>SOLO REF.C/MAL.HEX.DUPLA TORCAO-PANO UNICO VERDE PE DE TALUDE 15A18 E ATER. &gt;6M</t>
  </si>
  <si>
    <t>25.22.02</t>
  </si>
  <si>
    <t>SOLO GRAMP.P/CONTR.DE EROS.COM MALH.HEX.DE DUP.RES.PUNC.125KN E RES.TRA.118KN/M</t>
  </si>
  <si>
    <t>25.22.03</t>
  </si>
  <si>
    <t xml:space="preserve">SOLO GRAMP.P/CONTR.DE EROS.COM MALH.HEX.DE DUP.RES.PUNC.105KN E RES.TRA.89KN/M </t>
  </si>
  <si>
    <t>25.22.04</t>
  </si>
  <si>
    <t xml:space="preserve">SOLO GRAMP.P/CONTR.DE EROS.COM MALH.HEX.DE DUP.RES.PUNC.74KN E RES.TRAC.72KN/M </t>
  </si>
  <si>
    <t>25.22.05</t>
  </si>
  <si>
    <t>SOLO GRAMP.P/CONT.DE EROS.COM GEOM.TRID.VERD.REF.TEL.HEX.DE DUP.RES.TRAC.50KN/M</t>
  </si>
  <si>
    <t>25.22.06</t>
  </si>
  <si>
    <t xml:space="preserve">CONTROLE DE EROSAO COM GEOMANTA TRIDIMENSIONAL VERDE,RESIST.A TRACAO A 4KN/M   </t>
  </si>
  <si>
    <t>25.22.07</t>
  </si>
  <si>
    <t xml:space="preserve">REVEST.DE TALUD.ROC/SOL.COM MALH.DE RES.DE PUNC.DE 82KN E RES.A TRAÇ.DE 60KN/M </t>
  </si>
  <si>
    <t>25.22.08</t>
  </si>
  <si>
    <t xml:space="preserve">REVEST.DE TALUD.ROC/SOL.COM MALH.DE RES.DE PUNC.DE 87KN E RES.A TRAÇ.DE 80KN/M </t>
  </si>
  <si>
    <t>25.22.09</t>
  </si>
  <si>
    <t xml:space="preserve">REVEST.DE TALUD.ROC/SOL.COM MALH.DE RES.DE PUNC.DE 125KN E RES.TRAC.DE 120KN/M </t>
  </si>
  <si>
    <t>25.22.10</t>
  </si>
  <si>
    <t xml:space="preserve">REVEST.DE TALUD.ROC/SOL.COM MALH.DE RES.DE PUNC.DE 155KN E RES.TRAC.DE 177KN/M </t>
  </si>
  <si>
    <t>25.22.11</t>
  </si>
  <si>
    <t>REVES.DE TALUD.ROC/SOL.COM MALH.DE RES.DE PU.DE 70KN E RES.A TRAC.DE 55KN/M PVC</t>
  </si>
  <si>
    <t>25.22.12</t>
  </si>
  <si>
    <t>REVES.DE TALUD.ROC/SOL.COM MALH.DE RES.DE PU.DE 80KN E RES.A TRAÇ.DE 75KN/M PVC</t>
  </si>
  <si>
    <t>25.22.13</t>
  </si>
  <si>
    <t xml:space="preserve">REVEST.DE TALUD.ROC/SOL.COM MALH.DE RES.DE PU.DE 110KN E RES.TRA.DE 90KN/M PVC </t>
  </si>
  <si>
    <t>25.22.14</t>
  </si>
  <si>
    <t>REVEST.DE TALUD.ROC/SOL.COM MALH.DE RES.DE PU.DE 135KN E RES.TRA.DE 120KN/M PVC</t>
  </si>
  <si>
    <t>25.23.01</t>
  </si>
  <si>
    <t xml:space="preserve">BARR.MET.COM MAL.DE RES.A TRAC.MAX.A 290KN/M E MAL.COM RES.A TRAC.50KN/M E C.M </t>
  </si>
  <si>
    <t>25.23.02</t>
  </si>
  <si>
    <t>BARR.DINAM.PAIN.RESIST.AO IMPACT.DE BLOC.COM ENERG.MAX.750 KJ COM ALT.DE 3,0 M.</t>
  </si>
  <si>
    <t>25.23.03</t>
  </si>
  <si>
    <t>BARR.DINAM.PAIN.RESIS.AO IMPACT.DE BLOC.COM ENERG.MAX.1000 KJ COM ALT.DE 4,0 M.</t>
  </si>
  <si>
    <t>25.23.04</t>
  </si>
  <si>
    <t>BARR.DINAN.PAIN.RESIS.AO IMPACT.DE BLOC.COM ENERG.MAX.1500 KJ COM ALT.DE 5,0 M.</t>
  </si>
  <si>
    <t>26.01.01</t>
  </si>
  <si>
    <t xml:space="preserve">ESCAVACAO MANUAL P/ OBRAS S/EXPLOSIVO                                          </t>
  </si>
  <si>
    <t>26.01.02</t>
  </si>
  <si>
    <t>26.01.03</t>
  </si>
  <si>
    <t xml:space="preserve">ESCAVACAO MECANICA P/ OBRAS C/ EXPLOSIVO                                       </t>
  </si>
  <si>
    <t>26.02.01</t>
  </si>
  <si>
    <t xml:space="preserve">ESTACA CONCRETO PRE-MOLDADO - 20/25 T                                          </t>
  </si>
  <si>
    <t>26.02.02</t>
  </si>
  <si>
    <t xml:space="preserve">ESTACA CONCRETO PRE-MOLDADO - 30/35 T                                          </t>
  </si>
  <si>
    <t>26.02.03</t>
  </si>
  <si>
    <t xml:space="preserve">ESTACA CONCRETO PRE-MOLDADO - 40/45 T                                          </t>
  </si>
  <si>
    <t>26.02.04</t>
  </si>
  <si>
    <t xml:space="preserve">ESTACA CONCRETO PRE-MOLDADO - 50/60 T                                          </t>
  </si>
  <si>
    <t>26.02.05</t>
  </si>
  <si>
    <t xml:space="preserve">ESTACA CONCRETO PRE-MOLDADO - 70/80 T                                          </t>
  </si>
  <si>
    <t>26.02.06</t>
  </si>
  <si>
    <t xml:space="preserve">TAXA MOBIL. DE EQUIP. BATE-ESTACA                                              </t>
  </si>
  <si>
    <t>26.02.13</t>
  </si>
  <si>
    <t xml:space="preserve">ESTACAO EM SOLO D=1,00M                                                        </t>
  </si>
  <si>
    <t>26.02.14</t>
  </si>
  <si>
    <t xml:space="preserve">ESTACAO EM SOLO D=1,20M                                                        </t>
  </si>
  <si>
    <t>26.02.15</t>
  </si>
  <si>
    <t xml:space="preserve">ESTACAO EM SOLO D=1,40M                                                        </t>
  </si>
  <si>
    <t>26.02.16</t>
  </si>
  <si>
    <t xml:space="preserve">ESTACAO EM SOLO D=1,50M                                                        </t>
  </si>
  <si>
    <t>26.02.17</t>
  </si>
  <si>
    <t xml:space="preserve">ESTACAO EM SOLO D=1,60M                                                        </t>
  </si>
  <si>
    <t>26.02.19</t>
  </si>
  <si>
    <t xml:space="preserve">TAXA MOBILIZACAO DE EQUIP. P/ ESTACAO                                          </t>
  </si>
  <si>
    <t>26.02.20</t>
  </si>
  <si>
    <t xml:space="preserve">CAMISA METALICA                                                                </t>
  </si>
  <si>
    <t>26.02.20.01</t>
  </si>
  <si>
    <t xml:space="preserve">CAMISA METALICA SEM REAPROVEITAMENTO E COM PRE-FURO                            </t>
  </si>
  <si>
    <t>26.02.21</t>
  </si>
  <si>
    <t xml:space="preserve">ESTACA DE MADEIRA D=20CM - 8TON                                                </t>
  </si>
  <si>
    <t>26.03.25</t>
  </si>
  <si>
    <t xml:space="preserve">ESC.TUB.CEU ABERTO 1/2 CAT. - SOLO                                             </t>
  </si>
  <si>
    <t>26.03.27</t>
  </si>
  <si>
    <t xml:space="preserve">ESC.TUB.CEU ABERTO 3 CAT.- ROCHA                                               </t>
  </si>
  <si>
    <t>26.04.01</t>
  </si>
  <si>
    <t xml:space="preserve">CIMBRAMENTO PONTES E VIADUTOS C/ ESTACA                                        </t>
  </si>
  <si>
    <t>26.04.02</t>
  </si>
  <si>
    <t xml:space="preserve">CIMBRAMENTO PONTES E VIADUTOS S/ ESTACA                                        </t>
  </si>
  <si>
    <t>26.04.03</t>
  </si>
  <si>
    <t xml:space="preserve">CIMBRAMENTO DE PASSAGEM SEC. GALERIA RET                                       </t>
  </si>
  <si>
    <t>26.04.04</t>
  </si>
  <si>
    <t xml:space="preserve">CIMBRAMENTO METALICO P/ PONTES E VIADUTO                                       </t>
  </si>
  <si>
    <t>26.04.05</t>
  </si>
  <si>
    <t>26.04.06</t>
  </si>
  <si>
    <t>26.05.01</t>
  </si>
  <si>
    <t xml:space="preserve">FORMA PLANA PARA CONC. ARMADO COMUM                                            </t>
  </si>
  <si>
    <t>26.05.02</t>
  </si>
  <si>
    <t xml:space="preserve">FORMA PLANA P/CONC.PROTEND.OU APARENTE                                         </t>
  </si>
  <si>
    <t>26.05.03</t>
  </si>
  <si>
    <t xml:space="preserve">FORMAS SEM REAPROVEITAMENTO                                                    </t>
  </si>
  <si>
    <t>26.05.04</t>
  </si>
  <si>
    <t xml:space="preserve">FORMAS METALICAS ESPECIAL P/ VIGAS                                             </t>
  </si>
  <si>
    <t>26.05.05</t>
  </si>
  <si>
    <t xml:space="preserve">FORMA CURVA PARA CONCRETO COMUM                                                </t>
  </si>
  <si>
    <t>26.05.06</t>
  </si>
  <si>
    <t xml:space="preserve">FORMA CURVA PARA CONCRETO APARENTE                                             </t>
  </si>
  <si>
    <t>26.06.01</t>
  </si>
  <si>
    <t>26.06.02</t>
  </si>
  <si>
    <t>26.06.03</t>
  </si>
  <si>
    <t>26.06.04</t>
  </si>
  <si>
    <t>26.06.05</t>
  </si>
  <si>
    <t>26.06.06</t>
  </si>
  <si>
    <t xml:space="preserve">ACO ST 85/105                                                                  </t>
  </si>
  <si>
    <t>26.07.02</t>
  </si>
  <si>
    <t xml:space="preserve">AP.ANC.P/CABOS PROTEN.ATIV. 12FIOS-8MM                                         </t>
  </si>
  <si>
    <t>26.07.03</t>
  </si>
  <si>
    <t xml:space="preserve">AP.ANC.P/CABOS PROTEN.ATIV. 4FIOS-12,7MM                                       </t>
  </si>
  <si>
    <t>26.07.04</t>
  </si>
  <si>
    <t xml:space="preserve">AP.ANC.P/CABOS PROTEN.ATIV. 6FIOS-12,7MM                                       </t>
  </si>
  <si>
    <t>26.07.05</t>
  </si>
  <si>
    <t>26.07.06</t>
  </si>
  <si>
    <t>26.07.07</t>
  </si>
  <si>
    <t>26.07.09</t>
  </si>
  <si>
    <t xml:space="preserve">AP.ANC.P/CABOS PROTEN.PASS. 4FIOS-12,7MM                                       </t>
  </si>
  <si>
    <t>26.07.10</t>
  </si>
  <si>
    <t xml:space="preserve">AP.ANC.P/CABOS PROTEN.PASS. 6FIOS-12,7MM                                       </t>
  </si>
  <si>
    <t>26.07.12</t>
  </si>
  <si>
    <t>26.07.13.01</t>
  </si>
  <si>
    <t>26.07.13.02</t>
  </si>
  <si>
    <t xml:space="preserve">APARELHO DE ANCORAGEM ATIVO DE 12 F-5/8" (15,2MM)                              </t>
  </si>
  <si>
    <t>26.07.13.03</t>
  </si>
  <si>
    <t xml:space="preserve">APARELHO DE ANCORAGEM ATIVO 15 FIOS DE Ã 5/8" (15,2MM)                         </t>
  </si>
  <si>
    <t>26.07.13.04</t>
  </si>
  <si>
    <t>26.08.01</t>
  </si>
  <si>
    <t xml:space="preserve">APARELHO DE APOIO NEOPRENE FRETADO                                             </t>
  </si>
  <si>
    <r>
      <t>dm</t>
    </r>
    <r>
      <rPr>
        <vertAlign val="superscript"/>
        <sz val="11"/>
        <color indexed="8"/>
        <rFont val="Calibri"/>
        <family val="2"/>
      </rPr>
      <t>3</t>
    </r>
  </si>
  <si>
    <t>26.08.03</t>
  </si>
  <si>
    <t xml:space="preserve">ARTICULACAO DE CONCRETO TIPO"FREYSSINET"                                       </t>
  </si>
  <si>
    <r>
      <t>dm</t>
    </r>
    <r>
      <rPr>
        <vertAlign val="superscript"/>
        <sz val="11"/>
        <color indexed="8"/>
        <rFont val="Calibri"/>
        <family val="2"/>
      </rPr>
      <t>2</t>
    </r>
  </si>
  <si>
    <t>26.09.01</t>
  </si>
  <si>
    <t xml:space="preserve">CONCRETO FCK 10MPA                                                             </t>
  </si>
  <si>
    <t>26.09.02</t>
  </si>
  <si>
    <t xml:space="preserve">CONCRETO FCK 15MPA                                                             </t>
  </si>
  <si>
    <t>26.09.03</t>
  </si>
  <si>
    <t xml:space="preserve">CONCRETO FCK 18MPA                                                             </t>
  </si>
  <si>
    <t>26.09.04</t>
  </si>
  <si>
    <t>26.09.05</t>
  </si>
  <si>
    <t>26.09.06</t>
  </si>
  <si>
    <t xml:space="preserve">CONCRETO FCK 30MPA                                                             </t>
  </si>
  <si>
    <t>26.09.07</t>
  </si>
  <si>
    <t>26.09.09</t>
  </si>
  <si>
    <t xml:space="preserve">BOMBEAMENTO P/ CONC. QUALQUER RESIST.                                          </t>
  </si>
  <si>
    <t>26.09.12</t>
  </si>
  <si>
    <t>26.09.13</t>
  </si>
  <si>
    <t>26.09.14</t>
  </si>
  <si>
    <t>26.09.15</t>
  </si>
  <si>
    <t>26.10.01</t>
  </si>
  <si>
    <t xml:space="preserve">JUNTA/RETRACAO C/LABIO POLIM.AB.15 ATE 40 MM                                   </t>
  </si>
  <si>
    <t>26.10.02</t>
  </si>
  <si>
    <t xml:space="preserve">JUNTA/RETRACAO C/LABIO POLIM.AB.20 ATE 55 MM                                   </t>
  </si>
  <si>
    <t>26.10.03</t>
  </si>
  <si>
    <t xml:space="preserve">JUNTA/RETRACAO C/LABIO POLIM.AB. 30 ATE 80 MM                                  </t>
  </si>
  <si>
    <t>26.10.04</t>
  </si>
  <si>
    <t xml:space="preserve">JUNTA DE DILATACAO METALICA                                                    </t>
  </si>
  <si>
    <t>26.10.05</t>
  </si>
  <si>
    <t xml:space="preserve">JUNTAS DE DILATACAO METALICA C/NEOPRENE                                        </t>
  </si>
  <si>
    <t>26.10.06</t>
  </si>
  <si>
    <t xml:space="preserve">FORNECIMENTO E APLICACAO DE JUNTA DE DILATACAO JJ-99120 OU T-110 OU SIMILAR.   </t>
  </si>
  <si>
    <t>26.10.11</t>
  </si>
  <si>
    <t xml:space="preserve">JUNTA DE DILATACAO TERMOELASTICA DE BASE ASFALTICA MODIFICADA COM POLIMEROS    </t>
  </si>
  <si>
    <t>26.11.03.01</t>
  </si>
  <si>
    <t xml:space="preserve">PLACA PRE MOLDADA DE CONCRETO PARA GUARDA CORPO PP-DE-C04/021.                 </t>
  </si>
  <si>
    <t>26.11.03.02</t>
  </si>
  <si>
    <t xml:space="preserve">PLACA PRE MOLDADA DE CONCRETO PARA FIXACAO POSTE ILUMINACAO - PP-DE-C04/021.   </t>
  </si>
  <si>
    <t>26.11.03.03</t>
  </si>
  <si>
    <t xml:space="preserve">LANÇAMENTO DE PLACA PRE MOLDADA DE CONCRETO, ATE 1000 KG.                      </t>
  </si>
  <si>
    <t>26.11.03.04</t>
  </si>
  <si>
    <t xml:space="preserve">TELAMENTO METALICO PARA PASSARELA, CONFORME PP-DE-M09/001.                     </t>
  </si>
  <si>
    <t>26.11.03.05</t>
  </si>
  <si>
    <t xml:space="preserve">GUARDA CORPO METALICO DE PASSARELA H=0,90M, CONFORME PP-DE-C04/029.            </t>
  </si>
  <si>
    <t>26.11.03.06</t>
  </si>
  <si>
    <t xml:space="preserve">CORRIMAO METALICO D=2" PARA PASSARELA, CONFORME PP-DE-K00/004.                 </t>
  </si>
  <si>
    <t>26.11.04.01</t>
  </si>
  <si>
    <t xml:space="preserve">BARREIRA DE SEGURANCA COM PASSEIO CONF. PP-DE-C01/293                          </t>
  </si>
  <si>
    <t>26.11.04.02</t>
  </si>
  <si>
    <t xml:space="preserve">BARREIRA DE SEGURANCA CONF. PP-DE-C01/293                                      </t>
  </si>
  <si>
    <t>26.11.06</t>
  </si>
  <si>
    <t xml:space="preserve">BAR. DOU.FACE NEW JERSEY O.A.E.DES.5464                                        </t>
  </si>
  <si>
    <t>26.11.08.01</t>
  </si>
  <si>
    <t xml:space="preserve">BARREIRA DE SEGURANçA PARA O.A.E CONF. PP-DE-C01/293                           </t>
  </si>
  <si>
    <t>26.12.01</t>
  </si>
  <si>
    <t>26.12.02</t>
  </si>
  <si>
    <t>26.12.03</t>
  </si>
  <si>
    <t xml:space="preserve">TUBO DE PVC PERFURADO OU NAO D=0,100M                                          </t>
  </si>
  <si>
    <t>26.12.04</t>
  </si>
  <si>
    <t xml:space="preserve">TUBO DE PVC PERFURADO OU NAO D=0,150M                                          </t>
  </si>
  <si>
    <t>26.13.01</t>
  </si>
  <si>
    <t xml:space="preserve">LANC.VIGA P&lt;=50T-GUINDASTE AUTO P                                              </t>
  </si>
  <si>
    <t>26.13.02</t>
  </si>
  <si>
    <t xml:space="preserve">LANC.VIGA 50&lt;P&lt;=80 T C/GUIND.AUTO P                                            </t>
  </si>
  <si>
    <t>26.14.01</t>
  </si>
  <si>
    <t>26.14.02</t>
  </si>
  <si>
    <t xml:space="preserve">ESCORAMENTO VALAS/CAVAS P/FUND.CONTINUO                                        </t>
  </si>
  <si>
    <t>26.14.03</t>
  </si>
  <si>
    <t xml:space="preserve">PAREDE ENSECADEIRA C/PRANCHA-ESP.0,050M                                        </t>
  </si>
  <si>
    <t>26.14.04</t>
  </si>
  <si>
    <t>26.15.01</t>
  </si>
  <si>
    <t>26.15.02</t>
  </si>
  <si>
    <t>26.15.03</t>
  </si>
  <si>
    <t>26.16.01</t>
  </si>
  <si>
    <t xml:space="preserve">PROTECAO DE TALUDE COM BLOCO PRE-MOLDADO SEXTAVADO 30X30X5CM INTERTRAVADO.     </t>
  </si>
  <si>
    <t>26.16.02</t>
  </si>
  <si>
    <t xml:space="preserve">PROTECAO TALUDE SOB OAE EM PLACAS PRE MOLDADAS TRAPEZOIDAL, 98X80X40CM.        </t>
  </si>
  <si>
    <t>26.16.03</t>
  </si>
  <si>
    <t xml:space="preserve">PROTECAO TALUDE SOB OAE COM PECAS PRE-MOLDADAS RETANGULAR 20X10X6CM.           </t>
  </si>
  <si>
    <t>27.01.01</t>
  </si>
  <si>
    <t xml:space="preserve">REMOCAO MANUAL DE CONCRETO SEGREGADO                                           </t>
  </si>
  <si>
    <t>27.01.02</t>
  </si>
  <si>
    <t>27.01.03</t>
  </si>
  <si>
    <t>27.01.04</t>
  </si>
  <si>
    <t xml:space="preserve">REMOCAO,CARGA E TRANSP.ENTULHO EM GERAL                                        </t>
  </si>
  <si>
    <t>t*km</t>
  </si>
  <si>
    <t>27.01.29</t>
  </si>
  <si>
    <t xml:space="preserve">LIXAMENTO MECÂNICO DE SUPERFÍCIO DE CONCRETO                                   </t>
  </si>
  <si>
    <t>27.01.40</t>
  </si>
  <si>
    <t xml:space="preserve">TRATAMENTO DE ARMADURA COM PRIMER RICO EM ZINCO                                </t>
  </si>
  <si>
    <t>27.01.45</t>
  </si>
  <si>
    <t xml:space="preserve">DESOBSTRUCAO DE JUNTA DE DILATACAO                                             </t>
  </si>
  <si>
    <t>27.02.01</t>
  </si>
  <si>
    <t xml:space="preserve">APIC.MANUAL CONC.C/ELIMINACAO SUP.LISAS                                        </t>
  </si>
  <si>
    <t>27.02.02</t>
  </si>
  <si>
    <t xml:space="preserve">LIMPEZA COM JATO D´AGUA S/SUP.DE CONC.                                         </t>
  </si>
  <si>
    <t>27.02.03</t>
  </si>
  <si>
    <t xml:space="preserve">LIXAMENTO MANUAL DA SUPERFICIE DE CONCR.                                       </t>
  </si>
  <si>
    <t>27.02.05</t>
  </si>
  <si>
    <t xml:space="preserve">JATEAMENTO EM ESTR.CONCRETO COM AGUA                                           </t>
  </si>
  <si>
    <t>27.02.08</t>
  </si>
  <si>
    <t xml:space="preserve">LIMPEZA MANUAL COM ESCOVA DE ACO P/ ACO                                        </t>
  </si>
  <si>
    <t>27.02.09</t>
  </si>
  <si>
    <t xml:space="preserve">LIMPEZA MANUAL C/ESCOVA ACO P/CONCRETO                                         </t>
  </si>
  <si>
    <t>27.03.01</t>
  </si>
  <si>
    <t>27.03.02</t>
  </si>
  <si>
    <t>27.03.03.01</t>
  </si>
  <si>
    <t xml:space="preserve">EXECUCAO DE ANDAIME SUSPENSO AREA MAXIMA DE 560 M2.                            </t>
  </si>
  <si>
    <t>27.03.03.02</t>
  </si>
  <si>
    <t xml:space="preserve">DESMOB. DESLOCAMENTO, MONTAGEM E FURO NO CONCRETO PARA ANDAIME SUSPENSO.       </t>
  </si>
  <si>
    <t>27.04.03</t>
  </si>
  <si>
    <t xml:space="preserve">FURO NO CONCRETO D=1" PROFUND. DE 30CM                                         </t>
  </si>
  <si>
    <t>27.04.05</t>
  </si>
  <si>
    <t xml:space="preserve">FURO NO CONCRETO D=3/4" PROFUND.DE 15CM                                        </t>
  </si>
  <si>
    <t>27.04.08</t>
  </si>
  <si>
    <t xml:space="preserve">FURO NO CONCRETO D=1/2" PROFUND.DE 15CM                                        </t>
  </si>
  <si>
    <t>27.04.13</t>
  </si>
  <si>
    <t xml:space="preserve">FURO NO CONCRETO D=3/8"PROFUNDIDADE DE 10 CM.                                  </t>
  </si>
  <si>
    <t>27.04.14</t>
  </si>
  <si>
    <t xml:space="preserve">FURO NO CONCRETO D=5/8"PROFUNDIDADE DE 19 CM.                                  </t>
  </si>
  <si>
    <t>27.04.15</t>
  </si>
  <si>
    <t xml:space="preserve">FURO NO CONCRETO D=3/4"PROFUNDIDADE DE 24 CM.                                  </t>
  </si>
  <si>
    <t>27.04.16</t>
  </si>
  <si>
    <t xml:space="preserve">FURO NO CONCRETO D=1/4"PROFUNDIDADE DE 7,5 CM.                                 </t>
  </si>
  <si>
    <t>27.04.17</t>
  </si>
  <si>
    <t xml:space="preserve">FURO NO CONCRETO D=5/16"PROFUNDIDADE DE 9,5 CM.                                </t>
  </si>
  <si>
    <t>27.04.18</t>
  </si>
  <si>
    <t xml:space="preserve">FURO NO CONCRETO D=1 1/4"PROFUNDIDADE 38 CM.                                   </t>
  </si>
  <si>
    <t>27.04.19</t>
  </si>
  <si>
    <t xml:space="preserve">FURO NO CONCRETO D= 1 1/2"PROFUNDIDADE 75 CM                                   </t>
  </si>
  <si>
    <t>27.05.01</t>
  </si>
  <si>
    <t xml:space="preserve">FORMA PLANA P/CONC.ARMADO COMUM                                                </t>
  </si>
  <si>
    <t>27.05.02</t>
  </si>
  <si>
    <t>27.05.03</t>
  </si>
  <si>
    <t xml:space="preserve">FORMAS METALICAS PARA CONCRETO                                                 </t>
  </si>
  <si>
    <t>27.06.01</t>
  </si>
  <si>
    <t>27.06.02</t>
  </si>
  <si>
    <t xml:space="preserve">BARRA DE ACO CA-50 PARA RECUPERACAO ESTRUTURAL                                 </t>
  </si>
  <si>
    <t>27.06.03</t>
  </si>
  <si>
    <t>27.06.04</t>
  </si>
  <si>
    <t>27.06.05</t>
  </si>
  <si>
    <t>27.06.06</t>
  </si>
  <si>
    <t xml:space="preserve">SUBSTITUICAO DE ACO DA ARMADURA                                                </t>
  </si>
  <si>
    <t>27.06.07</t>
  </si>
  <si>
    <t xml:space="preserve">RETIRADA DA ARMADURA CORROIDA                                                  </t>
  </si>
  <si>
    <t>27.06.08</t>
  </si>
  <si>
    <t xml:space="preserve">ACO P/ CONCRETO PROTENDIDO ST 85/105                                           </t>
  </si>
  <si>
    <t>27.06.09</t>
  </si>
  <si>
    <t xml:space="preserve">EMENDA DE BARRA DE ACO COM LUVA PRENSADA D=12MM                                </t>
  </si>
  <si>
    <t>27.06.10</t>
  </si>
  <si>
    <t xml:space="preserve">EMENDA DE BARRA DE ACO COM LUVA PRENSADA D=16MM                                </t>
  </si>
  <si>
    <t>27.06.11</t>
  </si>
  <si>
    <t xml:space="preserve">EMENDA DE BARRA DE ACO COM LUVA PRENSADA D=20MM                                </t>
  </si>
  <si>
    <t>27.06.12</t>
  </si>
  <si>
    <t xml:space="preserve">EMENDA DE BARRA DE ACO COM LUVA PRENSADA D=25MM                                </t>
  </si>
  <si>
    <t>27.06.13</t>
  </si>
  <si>
    <t xml:space="preserve">EMENDA DE BARRA DE ACO COM ROSCA D=12MM                                        </t>
  </si>
  <si>
    <t>27.06.14</t>
  </si>
  <si>
    <t xml:space="preserve">EMENDA DE BARRA DE ACO COM ROSCA D=16MM                                        </t>
  </si>
  <si>
    <t>27.06.15</t>
  </si>
  <si>
    <t xml:space="preserve">EMENDA DE BARRA DE ACO COM ROSCA D=20MM                                        </t>
  </si>
  <si>
    <t>27.06.16</t>
  </si>
  <si>
    <t xml:space="preserve">EMENDA DE BARRA DE ACO COM ROSCA D=25MM                                        </t>
  </si>
  <si>
    <t>27.06.17</t>
  </si>
  <si>
    <t xml:space="preserve">CHUMBAMENTO BARRAS C/RESINA EPOX.INJ.                                          </t>
  </si>
  <si>
    <t>27.06.20</t>
  </si>
  <si>
    <t xml:space="preserve">CHUMBADOR QUIMICO DIÂMETRO 1.1/2".                                             </t>
  </si>
  <si>
    <t>27.07.02</t>
  </si>
  <si>
    <t xml:space="preserve">AP.ANC.P/CABOS PROTEN. ATIVA 12FIOS-8MM                                        </t>
  </si>
  <si>
    <t>27.07.03</t>
  </si>
  <si>
    <t xml:space="preserve">AP.ANC.P/CABOS PROTEN.ATIV.04FIOS-12,7MM                                       </t>
  </si>
  <si>
    <t>27.07.04</t>
  </si>
  <si>
    <t>27.07.05</t>
  </si>
  <si>
    <t>27.07.06</t>
  </si>
  <si>
    <t>27.07.07</t>
  </si>
  <si>
    <t>27.07.09</t>
  </si>
  <si>
    <t>27.07.10</t>
  </si>
  <si>
    <t>27.07.12</t>
  </si>
  <si>
    <t>27.07.13.01</t>
  </si>
  <si>
    <t>27.07.13.02</t>
  </si>
  <si>
    <t xml:space="preserve">APARELHO DE ANCORAGEM ATIVO DE 12 FIOS DE 5/8" (15,2MM)                        </t>
  </si>
  <si>
    <t>27.07.13.03</t>
  </si>
  <si>
    <t>27.07.13.04</t>
  </si>
  <si>
    <t xml:space="preserve">APARELHO DE ANCORAGEM ATIVO DE 19 FIOS DE Ã 5/8"                               </t>
  </si>
  <si>
    <t>27.08.01</t>
  </si>
  <si>
    <t xml:space="preserve">SUBSTIT.APARELHO APOIO NEOPRENE FRETADO                                        </t>
  </si>
  <si>
    <t>27.09.01</t>
  </si>
  <si>
    <t>27.09.02</t>
  </si>
  <si>
    <t>27.09.03</t>
  </si>
  <si>
    <t>27.09.04</t>
  </si>
  <si>
    <t xml:space="preserve">CONCRETO FCK 20MPA                                                             </t>
  </si>
  <si>
    <t>27.09.05</t>
  </si>
  <si>
    <t xml:space="preserve">CONCRETO FCK 25MPA                                                             </t>
  </si>
  <si>
    <t>27.09.07</t>
  </si>
  <si>
    <t>27.09.08</t>
  </si>
  <si>
    <t>27.09.09</t>
  </si>
  <si>
    <t xml:space="preserve">CONCRETO PROJETADO,MEDIDO NA SECAO                                             </t>
  </si>
  <si>
    <t>27.09.10</t>
  </si>
  <si>
    <t xml:space="preserve">BOMBEAMENTO P/CONC. QUALQUER RESIST.                                           </t>
  </si>
  <si>
    <t>27.09.11</t>
  </si>
  <si>
    <t xml:space="preserve">CONCRETO GROUT ALTA RESISTENCIA                                                </t>
  </si>
  <si>
    <t>27.09.12</t>
  </si>
  <si>
    <t xml:space="preserve">ENCHIMENTO COM CONCRETO CELULAR                                                </t>
  </si>
  <si>
    <t>27.09.15</t>
  </si>
  <si>
    <t xml:space="preserve">CONCRETO FCK 35MPA                                                             </t>
  </si>
  <si>
    <t>27.09.16</t>
  </si>
  <si>
    <t xml:space="preserve">CONCRETO FCK 40MPA                                                             </t>
  </si>
  <si>
    <t>27.09.17</t>
  </si>
  <si>
    <t>27.09.18</t>
  </si>
  <si>
    <t>27.10.01</t>
  </si>
  <si>
    <t xml:space="preserve">JUNTA/RETRACAO C/LABIO POLI.AB.15ATE40MM                                       </t>
  </si>
  <si>
    <t>27.10.02</t>
  </si>
  <si>
    <t xml:space="preserve">JUNTA/RETRACAO C/LABIO POLI.AB.20ATE55MM                                       </t>
  </si>
  <si>
    <t>27.10.03</t>
  </si>
  <si>
    <t xml:space="preserve">JUNTA/RETRACAO C/LABIO POLI.AB.30ATE80MM                                       </t>
  </si>
  <si>
    <t>27.10.04</t>
  </si>
  <si>
    <t xml:space="preserve">SUBSTITUICAO DE JUNTA METALICA                                                 </t>
  </si>
  <si>
    <t>27.10.05</t>
  </si>
  <si>
    <t xml:space="preserve">MICROCONCRETO RAPFLEX 10                                                       </t>
  </si>
  <si>
    <t>27.11.01</t>
  </si>
  <si>
    <t xml:space="preserve">ARGAMASSA CIMENTO E AREIA 1:1                                                  </t>
  </si>
  <si>
    <t>27.11.02</t>
  </si>
  <si>
    <t xml:space="preserve">ADESIVO EPOXI P/TRI.(INCL.FUROS E MANG.)                                       </t>
  </si>
  <si>
    <t>27.11.03</t>
  </si>
  <si>
    <t xml:space="preserve">INJECAO DE CALDA DE CIMENTO                                                    </t>
  </si>
  <si>
    <t>27.11.05</t>
  </si>
  <si>
    <t xml:space="preserve">INJECAO DE CALDA DE CIMENTO EM BAINHAS                                         </t>
  </si>
  <si>
    <t>27.11.06</t>
  </si>
  <si>
    <t xml:space="preserve">ARGAM.CIMENTICIA C/POLIMERO INCORPORADO                                        </t>
  </si>
  <si>
    <t>27.11.09</t>
  </si>
  <si>
    <t xml:space="preserve">ARGAMASSA DE CIMENTO E AREIA TRACO 1:6                                         </t>
  </si>
  <si>
    <t>27.11.10</t>
  </si>
  <si>
    <t xml:space="preserve">ARGAMASSA CIMEN.E AREIA TRACO 1:3 ESP 2CM                                      </t>
  </si>
  <si>
    <t>27.11.11</t>
  </si>
  <si>
    <t xml:space="preserve">ADESIVO SELANTE PARA CONCRETO FISSURADO                                        </t>
  </si>
  <si>
    <t>27.12.01</t>
  </si>
  <si>
    <t>27.12.02</t>
  </si>
  <si>
    <t>27.12.03</t>
  </si>
  <si>
    <t>27.12.04</t>
  </si>
  <si>
    <t>27.13.02</t>
  </si>
  <si>
    <t xml:space="preserve">ADITIVO SUPER PLASTIFICANTE                                                    </t>
  </si>
  <si>
    <t>27.13.03</t>
  </si>
  <si>
    <t xml:space="preserve">ADITIVO SUPER FLUIDIFICANTE                                                    </t>
  </si>
  <si>
    <t>27.13.04</t>
  </si>
  <si>
    <t xml:space="preserve">ADITIVO ACELERADOR DE PEGA                                                     </t>
  </si>
  <si>
    <t>27.13.05</t>
  </si>
  <si>
    <t xml:space="preserve">ADITIVO RETARDADOR DE PEGA                                                     </t>
  </si>
  <si>
    <t>27.14.01.01</t>
  </si>
  <si>
    <t xml:space="preserve">PINTURA HIDROFUGANTE C/SILICONE BASE AGUA - UMA DEMAO                          </t>
  </si>
  <si>
    <t>27.14.02</t>
  </si>
  <si>
    <t xml:space="preserve">PINT.C/VERNIZ POLIURETANO INCOLOR-3DEMAO                                       </t>
  </si>
  <si>
    <t>27.14.03</t>
  </si>
  <si>
    <t xml:space="preserve">PINTURA A BASE DE EPOXI - 2DEMAOS                                              </t>
  </si>
  <si>
    <t>27.14.04</t>
  </si>
  <si>
    <t xml:space="preserve">PINTURA ACRILICA - 2DEMAOS                                                     </t>
  </si>
  <si>
    <t>27.14.05</t>
  </si>
  <si>
    <t>PINTURA A BASE DE ESMALTE SINTETICO 3 DEMAOS, SENDO UMA DEMAO FUNDO OXIDO FERRO</t>
  </si>
  <si>
    <t>27.16.01</t>
  </si>
  <si>
    <t xml:space="preserve">APLICACAO MANUAL E PREPARO DE PASTA PARA ESTUCAMENTO EM OAE, SEM PINTURA.      </t>
  </si>
  <si>
    <t>27.18.01</t>
  </si>
  <si>
    <t>28.01.05.01</t>
  </si>
  <si>
    <t xml:space="preserve">FORN. E TRANSPORTE DE PLACA DE ACO GT+AI                                       </t>
  </si>
  <si>
    <t>28.01.07.01</t>
  </si>
  <si>
    <t xml:space="preserve">FORN. E TRANSPORTE DE PLACA MOD.ALUMINIO GT+GT                                 </t>
  </si>
  <si>
    <t>28.01.08.01</t>
  </si>
  <si>
    <t xml:space="preserve">FORN. E TRANSPORTE DE PLACA DE ALUMINIO GT+AI                                  </t>
  </si>
  <si>
    <t>28.01.25.01</t>
  </si>
  <si>
    <t xml:space="preserve">COLOCACAO DE PLACA AEREA EM PORTICOS OU SEMI-PORTICO                           </t>
  </si>
  <si>
    <t>28.01.26.01</t>
  </si>
  <si>
    <t xml:space="preserve">RETIRADA DE PLACA DE SOLO EM SUPORTE DE MADEIRA OU METALICO                    </t>
  </si>
  <si>
    <t>28.01.27.01</t>
  </si>
  <si>
    <t xml:space="preserve">RETIRADA DE PLACA AEREA                                                        </t>
  </si>
  <si>
    <t>28.01.31.01</t>
  </si>
  <si>
    <t xml:space="preserve">FORN.TRANSP. MONTAG PLACA ALUM.E NUCLEO POLIET. BAIXA DENSIDADE ESP.3MM GT+GT  </t>
  </si>
  <si>
    <t>28.01.31.02</t>
  </si>
  <si>
    <t xml:space="preserve">FORN.TRANSP. MONTAG PLACA ALUM.E NUCLEO POLIET. BAIXA DENSIDADE ESP.3MM GT+AI  </t>
  </si>
  <si>
    <t>28.02.01.02</t>
  </si>
  <si>
    <t xml:space="preserve">FORN.TRANSP. E FIXACAO DE PORTICO TUB.MET. VAO DE 15,90M                       </t>
  </si>
  <si>
    <t>28.02.02.02</t>
  </si>
  <si>
    <t xml:space="preserve">FORN.TRANSP. E FIXACAO DE PORTICO TUBULAR METALICO COM VAO DE 19,20M           </t>
  </si>
  <si>
    <t>28.02.04.02</t>
  </si>
  <si>
    <t xml:space="preserve">FORN.,TRANSP.E FIXACAO DE SEMI-PORTICO TUBULAR MET.EM BALANCO COM VAO 6,00M    </t>
  </si>
  <si>
    <t>28.02.05.02</t>
  </si>
  <si>
    <t xml:space="preserve">FORN.,TRANSP.E FIXACAO DE SEMI-PORTICO TUBULAR MET.EM BALANCO COM VAO 8,30M    </t>
  </si>
  <si>
    <t>28.02.06.02</t>
  </si>
  <si>
    <t xml:space="preserve">FORN.,TRANSP.E FIXACAO DE SEMI-PORTICO TUB. MET.EM BALANCO DUPLO COM VAO 6,00M </t>
  </si>
  <si>
    <t>28.02.07.02</t>
  </si>
  <si>
    <t xml:space="preserve">FORN.,TRANSP.E FIXACAO DE SEMI-PORTICO TUB.MET.EM BALANCO DUPLO COM VAO 8,30M  </t>
  </si>
  <si>
    <t>28.02.08.01</t>
  </si>
  <si>
    <t xml:space="preserve">FORN.,TRANSP.E FIXACAO DE SEMI-PORTICO TUBULAR MET.EM BALANCO COM VAO 4,90M    </t>
  </si>
  <si>
    <t>28.03.05</t>
  </si>
  <si>
    <t xml:space="preserve">SINALIZ.HOR.C/TERMOPLAST EXTRUDADO                                             </t>
  </si>
  <si>
    <t>28.03.05.03</t>
  </si>
  <si>
    <t xml:space="preserve">SIN.HORIZ.PLAST.A FRIO,POR EXTRUSAO, ALTO RELEVO, ESPACAMENTO 500MM.           </t>
  </si>
  <si>
    <t>28.03.05.04</t>
  </si>
  <si>
    <t>SINAL.HORIZ.PLAST.FRIO BASE DE RES. METACRIL. REATIVAS, DISP.ESTRUT.APLIC. MEC.</t>
  </si>
  <si>
    <t>28.03.06</t>
  </si>
  <si>
    <t xml:space="preserve">SINALIZ.HOR.TINTA P/ POUCO TRAFEGO                                             </t>
  </si>
  <si>
    <t>28.03.07</t>
  </si>
  <si>
    <t xml:space="preserve">SINALIZ.HOR.ACRILICA BASE AGUA                                                 </t>
  </si>
  <si>
    <t>28.03.09.02</t>
  </si>
  <si>
    <t xml:space="preserve">TACHA REFLETIVA BIDIRECIONAL TIPO III OU IV ABNT (VIDRO OU PRISMÁTICO)         </t>
  </si>
  <si>
    <t>28.03.09.03</t>
  </si>
  <si>
    <t xml:space="preserve">TACHA METALICA COM 1 PINO DE FIXACAO- MONO REFLETIVA                           </t>
  </si>
  <si>
    <t>28.03.09.04</t>
  </si>
  <si>
    <t xml:space="preserve">TACHA METALICA COM 1 PINO DE FIXACAO - BI REFLETIVA                            </t>
  </si>
  <si>
    <t>28.03.13</t>
  </si>
  <si>
    <t xml:space="preserve">TACHA MONODIRECIONAL REFLETIVO PLASTICO                                        </t>
  </si>
  <si>
    <t>28.03.14</t>
  </si>
  <si>
    <t xml:space="preserve">TACHA BIDIRECIONAL REFLETIVO PLASTICO                                          </t>
  </si>
  <si>
    <t>28.03.15</t>
  </si>
  <si>
    <t xml:space="preserve">TACHA MONODIRECIONAL REFL. PRISMATICO                                          </t>
  </si>
  <si>
    <t>28.03.15.01</t>
  </si>
  <si>
    <t xml:space="preserve">TACHA REFLETIVA MONODIRECIONAL TIPO III OU IV ABNT (VIDRO OU PRISMÁTICO)       </t>
  </si>
  <si>
    <t>28.03.16</t>
  </si>
  <si>
    <t xml:space="preserve">TACHA BIDIRECIONAL REFL.PRISMATICO                                             </t>
  </si>
  <si>
    <t>28.04.06</t>
  </si>
  <si>
    <t xml:space="preserve">DISP.DE CONTROLE ALINH.- CILINDRO CANALIZADOR DE TRÁFEGO - ABNT.NBR 15071.     </t>
  </si>
  <si>
    <t>28.04.18</t>
  </si>
  <si>
    <t xml:space="preserve">FORN. E INSTAL. DE BALIZADOR LAT. DE SOLO BIREFLETIVO AI                       </t>
  </si>
  <si>
    <t>28.04.27</t>
  </si>
  <si>
    <t xml:space="preserve">FORNECIMENTO E COLOCAÇÃO DE SUPER CONE - TAMBOR PLASTICO 1,05X0,70M            </t>
  </si>
  <si>
    <t>28.04.28</t>
  </si>
  <si>
    <t>DISP.DE CANAL.DE TRAF.SINAL.ELETR.A LED BID.P/A USO EM CONES,CAVAL.E BARREIRAS.</t>
  </si>
  <si>
    <t>28.05.08.02</t>
  </si>
  <si>
    <t>FORNECIMENTO TRANSPORTE INST.TERM.ABSORV.ENERGIA NBR 15486, 70/80 KM/H SIMPLES.</t>
  </si>
  <si>
    <t>28.05.08.03</t>
  </si>
  <si>
    <t xml:space="preserve">FORNECIMENTO TRANSPORTE INST.TERM.ABSORV.ENERGIA NBR 15486, 100 KM/H SIMPLES.  </t>
  </si>
  <si>
    <t>28.05.08.04</t>
  </si>
  <si>
    <t xml:space="preserve">FORNECIMENTO TRANSPORTE INST.TERM.ABSORV.ENERGIA NBR 15486, 110 KM/H SIMPLES.  </t>
  </si>
  <si>
    <t>28.05.09.01</t>
  </si>
  <si>
    <t xml:space="preserve">FORN.INSTAL.CONJ. TRANSICAO DE DEF.MET. P/ BARREIRA DE CONCRETOC/LAMINA TRIPLA </t>
  </si>
  <si>
    <t>28.05.11.08</t>
  </si>
  <si>
    <t xml:space="preserve">FORN.TRANS.INST.DE DEFENSA METÁLICA NBR 15486 H1 A W4 SIMPLES.                 </t>
  </si>
  <si>
    <t>28.06.10</t>
  </si>
  <si>
    <t xml:space="preserve">SUPORTE MADEIRA TRATADA 0,10X0,10M                                             </t>
  </si>
  <si>
    <t>28.06.10.01</t>
  </si>
  <si>
    <t xml:space="preserve">RETIRADA DE SUPORTE DE MADEIRA TRATADA                                         </t>
  </si>
  <si>
    <t>28.06.11</t>
  </si>
  <si>
    <t xml:space="preserve">SUPORTE DE PERFIL METALICO GALVANIZADO.                                        </t>
  </si>
  <si>
    <t>28.07.06</t>
  </si>
  <si>
    <t xml:space="preserve">BROCA DE CONTRETO ARMADO D=30CM                                                </t>
  </si>
  <si>
    <t>28.08.01.01</t>
  </si>
  <si>
    <t xml:space="preserve">CONFECCAO, MONTAGEM E INSTALACAO DE PLACA INSTITUCIONAL                        </t>
  </si>
  <si>
    <t>28.08.02.01</t>
  </si>
  <si>
    <t xml:space="preserve">MANUTENCAO DE PLACA INSTITUCIONAL                                              </t>
  </si>
  <si>
    <r>
      <t>m</t>
    </r>
    <r>
      <rPr>
        <vertAlign val="superscript"/>
        <sz val="11"/>
        <color indexed="8"/>
        <rFont val="Calibri"/>
        <family val="2"/>
      </rPr>
      <t>2</t>
    </r>
    <r>
      <rPr>
        <sz val="11"/>
        <color rgb="FF000000"/>
        <rFont val="Arial"/>
        <family val="2"/>
      </rPr>
      <t xml:space="preserve"> x mes</t>
    </r>
  </si>
  <si>
    <t>30.01.01</t>
  </si>
  <si>
    <t xml:space="preserve">GRAMA EM PLACA SEM ADUBO                                                       </t>
  </si>
  <si>
    <t>30.01.02</t>
  </si>
  <si>
    <t xml:space="preserve">GRAMA PLACA COM ADUBO                                                          </t>
  </si>
  <si>
    <t>30.01.03</t>
  </si>
  <si>
    <t xml:space="preserve">GRAMA MUDA SEM ADUBO                                                           </t>
  </si>
  <si>
    <t>30.01.04</t>
  </si>
  <si>
    <t xml:space="preserve">GRAMA MUDA COM ADUBO                                                           </t>
  </si>
  <si>
    <t>30.01.05</t>
  </si>
  <si>
    <t xml:space="preserve">PLANTIO LEGUM.SEMENTES SEM ADUBO                                               </t>
  </si>
  <si>
    <t>30.01.06</t>
  </si>
  <si>
    <t xml:space="preserve">PLANTIO LEGUM.SEMENTES COM ADUBO                                               </t>
  </si>
  <si>
    <t>30.01.07</t>
  </si>
  <si>
    <t xml:space="preserve">PLANTIO DE GRAMA PROC.HIDROSSEMEADURA                                          </t>
  </si>
  <si>
    <t>30.01.08</t>
  </si>
  <si>
    <t xml:space="preserve">IRRIGACAO DE REVESTIMENTO VEGETAL                                              </t>
  </si>
  <si>
    <t>30.01.09</t>
  </si>
  <si>
    <t xml:space="preserve">GRAMA ARMADA TELA VEGETAL                                                      </t>
  </si>
  <si>
    <t>30.01.10</t>
  </si>
  <si>
    <t xml:space="preserve">ROCADA MANUAL                                                                  </t>
  </si>
  <si>
    <t>30.01.11</t>
  </si>
  <si>
    <t xml:space="preserve">ROCADA MECANIZADA                                                              </t>
  </si>
  <si>
    <t>30.01.12</t>
  </si>
  <si>
    <t xml:space="preserve">CAPINA MANUAL,INCL.AMONT.CARGA/DESC.                                           </t>
  </si>
  <si>
    <t>30.01.21</t>
  </si>
  <si>
    <t xml:space="preserve">PLANTIO DE ARBUSTOS                                                            </t>
  </si>
  <si>
    <t>30.01.22</t>
  </si>
  <si>
    <t xml:space="preserve">PLANTIO DE ARVORES                                                             </t>
  </si>
  <si>
    <t>30.01.30</t>
  </si>
  <si>
    <t xml:space="preserve">PLANTIO DE GRAMINEAS SEMENTE TELA BIODEG                                       </t>
  </si>
  <si>
    <t>30.01.40.01</t>
  </si>
  <si>
    <t>PLANTIO FLORESTAL DE ESPÉ.ARBÓREAS NATIVAS H&lt;=0,60 E ESPAÇ.PLANTIO DE 3,MX2,00M</t>
  </si>
  <si>
    <t>30.01.40.02</t>
  </si>
  <si>
    <t>MANUTENCAO DO PLANTIO FLORESTAL DE ESP.ARBÓREAS NATIVAS COM ESP.DE 3,00MX 2,00M</t>
  </si>
  <si>
    <t>ha x mes</t>
  </si>
  <si>
    <t>30.01.40.03</t>
  </si>
  <si>
    <t xml:space="preserve">PLANTIO ESSENCIAS FLORESTAIS NATIVAS h&gt;=1,50M                                  </t>
  </si>
  <si>
    <t>30.01.40.06</t>
  </si>
  <si>
    <t>PLANTIO FLORESTAL DE ESPÉ.ARBÓREAS NATIVAS H&lt;0,60 E ESPAÇ.PLANTIO DE 2,5MX2,00M</t>
  </si>
  <si>
    <t>30.01.40.07</t>
  </si>
  <si>
    <t>MANUTENÇÃO DO PLANTIO FLORESTAL DE ESP.ARBÓREAS NATIVAS COM ESP.DE 2,50M X 2,00</t>
  </si>
  <si>
    <t>30.02.02.01</t>
  </si>
  <si>
    <t xml:space="preserve">ALAMBRADO COM TELA 15X5 E ESTICADOR                                            </t>
  </si>
  <si>
    <t>30.02.04</t>
  </si>
  <si>
    <t xml:space="preserve">CERCA DE ARAME DE ACO OVALADO - 4 FIOS                                         </t>
  </si>
  <si>
    <t>30.02.05.02</t>
  </si>
  <si>
    <t xml:space="preserve">ALAMBRADO EM TELA METALICA GALV.MONT.MET.GALV.PARA CONDUÇÃO DE FAUNA H=2,00M   </t>
  </si>
  <si>
    <t>30.03.01</t>
  </si>
  <si>
    <t xml:space="preserve">PROJETO DE PLANTIO COM ESSENCIAS FLORESTAIS NATIVAS                            </t>
  </si>
  <si>
    <t>34.03.01</t>
  </si>
  <si>
    <t xml:space="preserve">LIMPEZA DE AREAS INT.PISOS ACARPETADOS                                         </t>
  </si>
  <si>
    <t>34.03.02</t>
  </si>
  <si>
    <t xml:space="preserve">LIMPEZA DE AREAS INTERNAS E PISOS FRIOS                                        </t>
  </si>
  <si>
    <t>34.03.03</t>
  </si>
  <si>
    <t xml:space="preserve">LIMPEZA DE AREAS INTERNAS LABORATORIOS                                         </t>
  </si>
  <si>
    <t>34.03.04</t>
  </si>
  <si>
    <t xml:space="preserve">LIMPEZA DE AREAS INT.ALMOXARIF.E GALPOES                                       </t>
  </si>
  <si>
    <t>34.03.05</t>
  </si>
  <si>
    <t xml:space="preserve">LIMPEZA DE AREAS INTERNAS OFICINAS                                             </t>
  </si>
  <si>
    <t>34.03.06</t>
  </si>
  <si>
    <t xml:space="preserve">LIMPEZA AREAS EXT.PISOS PAV.E TERRA                                            </t>
  </si>
  <si>
    <t>34.03.07</t>
  </si>
  <si>
    <t xml:space="preserve">LIMP.EXT.PAT.E AREAS VERDES - ALTA FREQ.                                       </t>
  </si>
  <si>
    <t>34.03.08</t>
  </si>
  <si>
    <t xml:space="preserve">LIMP.EXT.PAT.E AREAS VERDES - MEDIA FREQ                                       </t>
  </si>
  <si>
    <t>34.03.09</t>
  </si>
  <si>
    <t xml:space="preserve">LIMP.EXT.PAT.E AREAS VERDES - BAIXA FREQ                                       </t>
  </si>
  <si>
    <t>34.03.10</t>
  </si>
  <si>
    <t xml:space="preserve">VIDROS EXTERNOS C/EXP.RISCO TRIMESTR.                                          </t>
  </si>
  <si>
    <t>34.03.11</t>
  </si>
  <si>
    <t xml:space="preserve">VIDROS EXTERNOS S/EXP.RISCO - TRIMESTR.                                        </t>
  </si>
  <si>
    <t>34.03.12</t>
  </si>
  <si>
    <t xml:space="preserve">VIDROS EXTERNOS C/EXP.RISCO - SEMESTRAL                                        </t>
  </si>
  <si>
    <t>34.03.13</t>
  </si>
  <si>
    <t xml:space="preserve">VIDROS EXTERNOS S/EXP.RISCO - SEMESTRAL                                        </t>
  </si>
  <si>
    <t>34.04.02</t>
  </si>
  <si>
    <t xml:space="preserve">VIG.44H SEM. DIURNO                                                            </t>
  </si>
  <si>
    <t>postoxdia</t>
  </si>
  <si>
    <t>34.04.04</t>
  </si>
  <si>
    <t xml:space="preserve">VIG.12H DIURNO DE SEGUNDA A DOMINGO                                            </t>
  </si>
  <si>
    <t>34.04.06</t>
  </si>
  <si>
    <t xml:space="preserve">VIG.12H NOTURNO DE SEGUNDA A DOMINGO                                           </t>
  </si>
  <si>
    <t>34.05.02</t>
  </si>
  <si>
    <t xml:space="preserve">PORT.44H SEM.DIURNO DE SEG./SEXTA-FEIRA                                        </t>
  </si>
  <si>
    <t>34.05.04</t>
  </si>
  <si>
    <t xml:space="preserve">PORT.12H DIARIAS DIURNO DE SEG./SEXTA-FEIRA                                    </t>
  </si>
  <si>
    <t>34.05.06</t>
  </si>
  <si>
    <t xml:space="preserve">PORT.8H DIURNO DE SEGUNDA A DOMINGO                                            </t>
  </si>
  <si>
    <t>34.05.08</t>
  </si>
  <si>
    <t xml:space="preserve">PORT.24 DIUTURNO DE SEGUNDA A DOMINGO                                          </t>
  </si>
  <si>
    <t>34.07.01.01</t>
  </si>
  <si>
    <t xml:space="preserve">MEDICO SUPERVISOR                                                              </t>
  </si>
  <si>
    <t>34.07.01.02</t>
  </si>
  <si>
    <t xml:space="preserve">PARAMEDICO                                                                     </t>
  </si>
  <si>
    <t>34.07.01.03</t>
  </si>
  <si>
    <t xml:space="preserve">ATENDENTE DE PRIMEIROS SOCORROS                                                </t>
  </si>
  <si>
    <t>34.07.01.04</t>
  </si>
  <si>
    <t xml:space="preserve">AUX.ATENDENTE DE PRIMEIROS SOCORROS                                            </t>
  </si>
  <si>
    <t>34.07.01.05</t>
  </si>
  <si>
    <t xml:space="preserve">MOTORISTA AMBULANCIA                                                           </t>
  </si>
  <si>
    <t>34.07.01.06</t>
  </si>
  <si>
    <t xml:space="preserve">OPERADOR DE GUINCHO                                                            </t>
  </si>
  <si>
    <t>34.08.27.01</t>
  </si>
  <si>
    <t xml:space="preserve">ESTUDO HIDROLOGICO E APROV. DO DAEE                                            </t>
  </si>
  <si>
    <t>34.08.27.02</t>
  </si>
  <si>
    <t xml:space="preserve">ESTUDO, REG. AMBIENTAL E APROV. DEPRN                                          </t>
  </si>
  <si>
    <t>34.08.27.02.01</t>
  </si>
  <si>
    <t xml:space="preserve">CARACT.AMBIENTAL EMPREEND.ROD.ELAB.REL.TECN.INTERV.AREA PRES.CETESB S19 E S07  </t>
  </si>
  <si>
    <t>34.08.27.02.02</t>
  </si>
  <si>
    <t xml:space="preserve">CARACT.AMBIENTAL EMPREEND.ROD.AREA PRESERV.CETESB S19 E S07 &gt;10&lt;=20KM          </t>
  </si>
  <si>
    <t>34.08.27.02.03</t>
  </si>
  <si>
    <t xml:space="preserve">CARACT.AMBIENTAL EMPREEND.ROD.AREA PRESERV.CETESB S19 E S07 &gt;20&lt;=30            </t>
  </si>
  <si>
    <t>34.08.27.02.04</t>
  </si>
  <si>
    <t xml:space="preserve">CARACT.AMBIENTAL EMPREEND.ROD.AREA PRESERV.CETESB S19 E S07 &gt;30&lt;=40KM          </t>
  </si>
  <si>
    <t>34.08.27.03</t>
  </si>
  <si>
    <t xml:space="preserve">ELABORACAO DE EVI E APROVACAO DE IMPLANTACAO DO EMPREENDIMENTO NO DAEE.        </t>
  </si>
  <si>
    <t>34.08.27.04</t>
  </si>
  <si>
    <t xml:space="preserve">DIREITO DE USO DO RECURSO HIDRICO EM TRAVESSIAS / DAEE                         </t>
  </si>
  <si>
    <t>34.09.01</t>
  </si>
  <si>
    <t xml:space="preserve">EQUIPE DE MERGULHO COM FILMAGEM                                                </t>
  </si>
  <si>
    <t>34.09.02</t>
  </si>
  <si>
    <t xml:space="preserve">EQUIPE DE MERGULHO SEM FILMAGEM                                                </t>
  </si>
  <si>
    <t>34.09.03</t>
  </si>
  <si>
    <t>INVENTARIO DO PAVIMENTO, INCLUSIVE MEDIDAS DOS AFUNDAMENTOS DAS TRILHAS DE RODA</t>
  </si>
  <si>
    <t>kmxfaixa</t>
  </si>
  <si>
    <t>34.09.04</t>
  </si>
  <si>
    <t xml:space="preserve">LEVANTAMENTO DEFLECTOMETRICO DO PAVIMENTO                                      </t>
  </si>
  <si>
    <t>35.03.01</t>
  </si>
  <si>
    <t xml:space="preserve">ADVOGADO JUNIOR                                                                </t>
  </si>
  <si>
    <t>35.03.02</t>
  </si>
  <si>
    <t xml:space="preserve">ADVOGADO PLENO                                                                 </t>
  </si>
  <si>
    <t>35.03.03</t>
  </si>
  <si>
    <t xml:space="preserve">ADVOGADO SENIOR                                                                </t>
  </si>
  <si>
    <t>35.03.04</t>
  </si>
  <si>
    <t xml:space="preserve">ANALISTA DE SISTEMA JUNIOR                                                     </t>
  </si>
  <si>
    <t>35.03.05</t>
  </si>
  <si>
    <t xml:space="preserve">ANALISTA DE SISTEMA PLENO                                                      </t>
  </si>
  <si>
    <t>35.03.06</t>
  </si>
  <si>
    <t xml:space="preserve">ANALISTA DE SISTEMA SENIOR                                                     </t>
  </si>
  <si>
    <t>35.03.07</t>
  </si>
  <si>
    <t xml:space="preserve">ARQUITETO JUNIOR                                                               </t>
  </si>
  <si>
    <t>35.03.08</t>
  </si>
  <si>
    <t xml:space="preserve">ARQUITETO PLENO                                                                </t>
  </si>
  <si>
    <t>35.03.09</t>
  </si>
  <si>
    <t xml:space="preserve">ARQUITETO SENIOR                                                               </t>
  </si>
  <si>
    <t>35.03.10</t>
  </si>
  <si>
    <t xml:space="preserve">AUXILIAR DE ESCRITORIO                                                         </t>
  </si>
  <si>
    <t>35.03.11</t>
  </si>
  <si>
    <t xml:space="preserve">AUXILIAR DE LABORATORIO                                                        </t>
  </si>
  <si>
    <t>35.03.12</t>
  </si>
  <si>
    <t xml:space="preserve">AUXILIAR DE TOPOGRAFIA                                                         </t>
  </si>
  <si>
    <t>35.03.13</t>
  </si>
  <si>
    <t xml:space="preserve">AUXILIAR TECNICO                                                               </t>
  </si>
  <si>
    <t>35.03.14</t>
  </si>
  <si>
    <t xml:space="preserve">CHEFE DE ESCRITORIO                                                            </t>
  </si>
  <si>
    <t>35.03.17</t>
  </si>
  <si>
    <t xml:space="preserve">CONSULTOR C                                                                    </t>
  </si>
  <si>
    <t>35.03.18</t>
  </si>
  <si>
    <t xml:space="preserve">CONSULTOR INTERNACIONAL                                                        </t>
  </si>
  <si>
    <t>35.03.20</t>
  </si>
  <si>
    <t xml:space="preserve">COORDENADOR                                                                    </t>
  </si>
  <si>
    <t>35.03.23</t>
  </si>
  <si>
    <t xml:space="preserve">CADISTA / CALCULISTA I                                                         </t>
  </si>
  <si>
    <t>35.03.24</t>
  </si>
  <si>
    <t xml:space="preserve">CADISTA / CALCULISTA II                                                        </t>
  </si>
  <si>
    <t>35.03.25</t>
  </si>
  <si>
    <t xml:space="preserve">CADISTA / CALCULISTA III                                                       </t>
  </si>
  <si>
    <t>35.03.26</t>
  </si>
  <si>
    <t xml:space="preserve">DIGITADOR                                                                      </t>
  </si>
  <si>
    <t>35.03.27</t>
  </si>
  <si>
    <t xml:space="preserve">ECONOMISTA JUNIOR                                                              </t>
  </si>
  <si>
    <t>35.03.28</t>
  </si>
  <si>
    <t xml:space="preserve">ECONOMISTA PLENO                                                               </t>
  </si>
  <si>
    <t>35.03.29</t>
  </si>
  <si>
    <t xml:space="preserve">ECONOMISTA SENIOR                                                              </t>
  </si>
  <si>
    <t>35.03.30</t>
  </si>
  <si>
    <t xml:space="preserve">ENGENHEIRO JUNIOR                                                              </t>
  </si>
  <si>
    <t>35.03.31</t>
  </si>
  <si>
    <t xml:space="preserve">ENGENHEIRO PLENO                                                               </t>
  </si>
  <si>
    <t>35.03.32</t>
  </si>
  <si>
    <t xml:space="preserve">ENGENHEIRO SENIOR                                                              </t>
  </si>
  <si>
    <t>35.03.33</t>
  </si>
  <si>
    <t xml:space="preserve">ESPECIALISTA EM TREINAMENTO PLENO                                              </t>
  </si>
  <si>
    <t>35.03.34</t>
  </si>
  <si>
    <t xml:space="preserve">ESPECIALISTA EM TREINAMENTO SENIOR                                             </t>
  </si>
  <si>
    <t>35.03.35</t>
  </si>
  <si>
    <t xml:space="preserve">FISCAL DE OBRAS                                                                </t>
  </si>
  <si>
    <t>35.03.36</t>
  </si>
  <si>
    <t xml:space="preserve">GEOLOGO JUNIOR                                                                 </t>
  </si>
  <si>
    <t>35.03.37</t>
  </si>
  <si>
    <t xml:space="preserve">GEOLOGO PLENO                                                                  </t>
  </si>
  <si>
    <t>35.03.38</t>
  </si>
  <si>
    <t xml:space="preserve">GEOLOGO SENIOR                                                                 </t>
  </si>
  <si>
    <t>35.03.39</t>
  </si>
  <si>
    <t xml:space="preserve">LABORATORISTA                                                                  </t>
  </si>
  <si>
    <t>35.03.40</t>
  </si>
  <si>
    <t xml:space="preserve">MENSAGEIRO                                                                     </t>
  </si>
  <si>
    <t>35.03.41</t>
  </si>
  <si>
    <t xml:space="preserve">MOTORISTA                                                                      </t>
  </si>
  <si>
    <t>35.03.42</t>
  </si>
  <si>
    <t xml:space="preserve">NIVELADOR                                                                      </t>
  </si>
  <si>
    <t>35.03.43</t>
  </si>
  <si>
    <t xml:space="preserve">PROGRAMADOR DE COMPUTADOR JUNIOR                                               </t>
  </si>
  <si>
    <t>35.03.44</t>
  </si>
  <si>
    <t xml:space="preserve">PROGRAMADOR DE COMPUTADOR PLENO                                                </t>
  </si>
  <si>
    <t>35.03.45</t>
  </si>
  <si>
    <t xml:space="preserve">PROGRAMADOR DE COMPUTADOR SENIOR                                               </t>
  </si>
  <si>
    <t>35.03.46</t>
  </si>
  <si>
    <t xml:space="preserve">PROJETISTA A / ASSISTENTE TECNICO I                                            </t>
  </si>
  <si>
    <t>35.03.47</t>
  </si>
  <si>
    <t xml:space="preserve">PROJETISTA B / ASSISTENTE TECNICO II                                           </t>
  </si>
  <si>
    <t>35.03.48</t>
  </si>
  <si>
    <t xml:space="preserve">PROJETISTA C / ASSISTENTE TECNICO III                                          </t>
  </si>
  <si>
    <t>35.03.50</t>
  </si>
  <si>
    <t xml:space="preserve">SECRETARIA                                                                     </t>
  </si>
  <si>
    <t>35.03.51</t>
  </si>
  <si>
    <t xml:space="preserve">TOPOGRAFO                                                                      </t>
  </si>
  <si>
    <t>35.03.64</t>
  </si>
  <si>
    <t xml:space="preserve">ADMINISTRADOR JUNIOR                                                           </t>
  </si>
  <si>
    <t>35.03.65</t>
  </si>
  <si>
    <t xml:space="preserve">ADMINISTRADOR PLENO                                                            </t>
  </si>
  <si>
    <t>35.03.66</t>
  </si>
  <si>
    <t xml:space="preserve">ADMINISTRADOR SENIOR                                                           </t>
  </si>
  <si>
    <t>35.03.68</t>
  </si>
  <si>
    <t xml:space="preserve">BIOLOGO                                                                        </t>
  </si>
  <si>
    <t>35.03.69</t>
  </si>
  <si>
    <t xml:space="preserve">MEDICO VETERINARIO                                                             </t>
  </si>
  <si>
    <t>35.03.71</t>
  </si>
  <si>
    <t xml:space="preserve">ASSISTENTE SOCIAL JUNIOR                                                       </t>
  </si>
  <si>
    <t>35.03.72</t>
  </si>
  <si>
    <t xml:space="preserve">ASSISTENTE SOCIAL PLENO                                                        </t>
  </si>
  <si>
    <t>35.03.73</t>
  </si>
  <si>
    <t xml:space="preserve">ASSISTENTE SOCIAL SENIOR                                                       </t>
  </si>
  <si>
    <t>35.04.01</t>
  </si>
  <si>
    <t xml:space="preserve">ADVOGADO JUNIOR TEMPORARIO                                                     </t>
  </si>
  <si>
    <t>35.04.02</t>
  </si>
  <si>
    <t xml:space="preserve">ADVOGADO PLENO TEMPORARIO                                                      </t>
  </si>
  <si>
    <t>35.04.03</t>
  </si>
  <si>
    <t xml:space="preserve">ADVOGADO SENIOR TEMPORARIO                                                     </t>
  </si>
  <si>
    <t>35.04.04</t>
  </si>
  <si>
    <t xml:space="preserve">ANALISTA DE SISTEMA JUNIOR TEMPORARIO                                          </t>
  </si>
  <si>
    <t>35.04.05</t>
  </si>
  <si>
    <t xml:space="preserve">ANALISTA DE SISTEMA PLENO TEMPORARIO                                           </t>
  </si>
  <si>
    <t>35.04.06</t>
  </si>
  <si>
    <t xml:space="preserve">ANALISTA DE SISTEMA SENIOR TEMPORARIO                                          </t>
  </si>
  <si>
    <t>35.04.07</t>
  </si>
  <si>
    <t xml:space="preserve">ARQUITETO JUNIOR TEMPORARIO                                                    </t>
  </si>
  <si>
    <t>35.04.08</t>
  </si>
  <si>
    <t xml:space="preserve">ARQUITETO PLENO TEMPORARIO                                                     </t>
  </si>
  <si>
    <t>35.04.09</t>
  </si>
  <si>
    <t xml:space="preserve">ARQUITETO SENIOR TEMPORARIO                                                    </t>
  </si>
  <si>
    <t>35.04.10</t>
  </si>
  <si>
    <t xml:space="preserve">AUXILIAR DE ESCRITORIO TEMPORARIO                                              </t>
  </si>
  <si>
    <t>35.04.11</t>
  </si>
  <si>
    <t xml:space="preserve">AUXILIAR DE LABORATORIO TEMPORARIO                                             </t>
  </si>
  <si>
    <t>35.04.12</t>
  </si>
  <si>
    <t xml:space="preserve">AUXILIAR DE TOPOGRAFIA TEMPORARIO                                              </t>
  </si>
  <si>
    <t>35.04.13</t>
  </si>
  <si>
    <t xml:space="preserve">AUXILIAR TECNICO TEMPORARIO                                                    </t>
  </si>
  <si>
    <t>35.04.14</t>
  </si>
  <si>
    <t xml:space="preserve">CHEFE DE ESCRITORIO TEMPORARIO                                                 </t>
  </si>
  <si>
    <t>35.04.17</t>
  </si>
  <si>
    <t xml:space="preserve">CONSULTO C TEMPORARIO                                                          </t>
  </si>
  <si>
    <t>35.04.18</t>
  </si>
  <si>
    <t xml:space="preserve">CONSULTOR INTERNACIONAL TEMPORARIO                                             </t>
  </si>
  <si>
    <t>35.04.20</t>
  </si>
  <si>
    <t xml:space="preserve">COORDENADOR TEMPORARIO                                                         </t>
  </si>
  <si>
    <t>35.04.23</t>
  </si>
  <si>
    <t xml:space="preserve">CADISTA / CALCULISTA I TEMPORARIO                                              </t>
  </si>
  <si>
    <t>35.04.24</t>
  </si>
  <si>
    <t xml:space="preserve">CADISTA / CALCULISTA II TEMPORARIO                                             </t>
  </si>
  <si>
    <t>35.04.25</t>
  </si>
  <si>
    <t xml:space="preserve">CADISTA / CALCULISTA III TEMPORARIO                                            </t>
  </si>
  <si>
    <t>35.04.26</t>
  </si>
  <si>
    <t xml:space="preserve">DIGITADOR TEMPORARIO                                                           </t>
  </si>
  <si>
    <t>35.04.27</t>
  </si>
  <si>
    <t xml:space="preserve">ECONOMISTA JUNIOR TEMPORARIO                                                   </t>
  </si>
  <si>
    <t>35.04.28</t>
  </si>
  <si>
    <t xml:space="preserve">ECONOMISTA PLENO TEMPORARIO                                                    </t>
  </si>
  <si>
    <t>35.04.29</t>
  </si>
  <si>
    <t xml:space="preserve">ECONOMISTA SENIOR TEMPORARIO                                                   </t>
  </si>
  <si>
    <t>35.04.30</t>
  </si>
  <si>
    <t xml:space="preserve">ENGENHEIRO JUNIOR TEMPORARIO                                                   </t>
  </si>
  <si>
    <t>35.04.31</t>
  </si>
  <si>
    <t xml:space="preserve">ENGENHEIRO PLENO TEMPORARIO                                                    </t>
  </si>
  <si>
    <t>35.04.32</t>
  </si>
  <si>
    <t xml:space="preserve">ENGENHEIRO SENIOR TEMPORARIO                                                   </t>
  </si>
  <si>
    <t>35.04.33</t>
  </si>
  <si>
    <t xml:space="preserve">ESPECIALISTA EM TREINAMENTO PLENO TEMPORARIO                                   </t>
  </si>
  <si>
    <t>35.04.34</t>
  </si>
  <si>
    <t xml:space="preserve">ESPECIALISTA EM TREINAMENTO SENIOR TEMPORARIO                                  </t>
  </si>
  <si>
    <t>35.04.35</t>
  </si>
  <si>
    <t xml:space="preserve">FISCAL DE OBRA TEMPORARIO                                                      </t>
  </si>
  <si>
    <t>35.04.36</t>
  </si>
  <si>
    <t xml:space="preserve">GEOLOGO JUNIOR TEMPORARIO                                                      </t>
  </si>
  <si>
    <t>35.04.37</t>
  </si>
  <si>
    <t xml:space="preserve">GEOLOGO PLENO TEMPORARIO                                                       </t>
  </si>
  <si>
    <t>35.04.38</t>
  </si>
  <si>
    <t xml:space="preserve">GEOLOGO SENIOR TEMPORARIO                                                      </t>
  </si>
  <si>
    <t>35.04.39</t>
  </si>
  <si>
    <t xml:space="preserve">LABORATORISTA TEMPORARIO                                                       </t>
  </si>
  <si>
    <t>35.04.40</t>
  </si>
  <si>
    <t xml:space="preserve">MENSAGEIRO TEMPORARIO                                                          </t>
  </si>
  <si>
    <t>35.04.41</t>
  </si>
  <si>
    <t xml:space="preserve">MOTORISTA TEMPORARIO                                                           </t>
  </si>
  <si>
    <t>35.04.42</t>
  </si>
  <si>
    <t xml:space="preserve">NIVELADOR TEMPORARIO                                                           </t>
  </si>
  <si>
    <t>35.04.43</t>
  </si>
  <si>
    <t xml:space="preserve">PROGRAMADOR DE COMPUTADOR JUNIOR TEMPORARIO                                    </t>
  </si>
  <si>
    <t>35.04.44</t>
  </si>
  <si>
    <t xml:space="preserve">PROGRAMADOR DE COMPUTADOR PLENO TEMPORARIO                                     </t>
  </si>
  <si>
    <t>35.04.45</t>
  </si>
  <si>
    <t xml:space="preserve">PROGRAMADOR DE COMPUTADOR SENIOR TEMPORARIO                                    </t>
  </si>
  <si>
    <t>35.04.46</t>
  </si>
  <si>
    <t xml:space="preserve">PROJETISTA A / ASSISTENTE TECNICO I TEMPORARIO                                 </t>
  </si>
  <si>
    <t>35.04.47</t>
  </si>
  <si>
    <t xml:space="preserve">PROJETISTA B / ASSISTENTE TECNICO II TEMPORARIO                                </t>
  </si>
  <si>
    <t>35.04.48</t>
  </si>
  <si>
    <t xml:space="preserve">PROJETISTA C / ASSISTENTE TECNICO III TEMPORARIO                               </t>
  </si>
  <si>
    <t>35.04.49</t>
  </si>
  <si>
    <t xml:space="preserve">SECCIONISTA TEMPORARIO                                                         </t>
  </si>
  <si>
    <t>35.04.50</t>
  </si>
  <si>
    <t xml:space="preserve">SECRETARIA TEMPORARIO                                                          </t>
  </si>
  <si>
    <t>35.04.51</t>
  </si>
  <si>
    <t xml:space="preserve">TOPOGRAFO TEMPORARIO                                                           </t>
  </si>
  <si>
    <t>37.01.01</t>
  </si>
  <si>
    <t xml:space="preserve">REPARO TOTAL DE CERCA                                                          </t>
  </si>
  <si>
    <t>37.01.02</t>
  </si>
  <si>
    <t xml:space="preserve">REPARO PARCIAL DE CERCA - MOURAO                                               </t>
  </si>
  <si>
    <t>37.01.03</t>
  </si>
  <si>
    <t xml:space="preserve">REPARO PARCIAL DE CERCA-ARAME                                                  </t>
  </si>
  <si>
    <t>37.01.04</t>
  </si>
  <si>
    <t>37.01.05</t>
  </si>
  <si>
    <t>37.01.06</t>
  </si>
  <si>
    <t xml:space="preserve">LIMPEZA DE BUEIROS DIAMETRO D&lt;=0,60M                                           </t>
  </si>
  <si>
    <t>37.01.07</t>
  </si>
  <si>
    <t xml:space="preserve">LIMPEZA DE BUEIROS DIAMETRO 0,6&lt;D&lt;=0,8M                                        </t>
  </si>
  <si>
    <t>37.01.08</t>
  </si>
  <si>
    <t xml:space="preserve">LIMPEZA DE BUEIROS DIAMETRO 0,8 &lt; D &lt;=1,0M                                     </t>
  </si>
  <si>
    <t>37.01.09</t>
  </si>
  <si>
    <t xml:space="preserve">LIMPEZA DE BUEIROS DIAMETRO 1,0&lt;D&lt;=1,20M                                       </t>
  </si>
  <si>
    <t>37.01.10</t>
  </si>
  <si>
    <t xml:space="preserve">LIMPEZA DE BUEIROS 1,20&lt;D&lt;=1,50M                                               </t>
  </si>
  <si>
    <t>37.01.11</t>
  </si>
  <si>
    <t>37.01.12</t>
  </si>
  <si>
    <t xml:space="preserve">REPARO DRENAGEM SUPERFICIAL DE CONCRETO                                        </t>
  </si>
  <si>
    <t>37.01.13</t>
  </si>
  <si>
    <t xml:space="preserve">DEMOLICAO OBRAS DE CONCRETO SIMPLES                                            </t>
  </si>
  <si>
    <t>37.01.14</t>
  </si>
  <si>
    <t xml:space="preserve">DEMOLICAO OBRAS DE CONCRETO ARMADO                                             </t>
  </si>
  <si>
    <t>37.01.15</t>
  </si>
  <si>
    <t>37.01.16</t>
  </si>
  <si>
    <t xml:space="preserve">LIMPEZA DE PLACA                                                               </t>
  </si>
  <si>
    <t>37.01.17</t>
  </si>
  <si>
    <t xml:space="preserve">LIMPEZA TACHA REFLETIVA MONO/BIDIREC                                           </t>
  </si>
  <si>
    <t>37.01.18</t>
  </si>
  <si>
    <t xml:space="preserve">PINTURA DE CAIACAO 2 DEMAOS                                                    </t>
  </si>
  <si>
    <t>37.01.19</t>
  </si>
  <si>
    <t xml:space="preserve">LIMPEZA SUPERFICIAL CONCRETO                                                   </t>
  </si>
  <si>
    <t>37.01.20</t>
  </si>
  <si>
    <t xml:space="preserve">ALVENARIA DE 1 TIJOLO                                                          </t>
  </si>
  <si>
    <t>37.01.21</t>
  </si>
  <si>
    <t xml:space="preserve">RECOLHIMENTO DE ANIMAIS                                                        </t>
  </si>
  <si>
    <t>equipe.hor</t>
  </si>
  <si>
    <t>37.01.22</t>
  </si>
  <si>
    <t xml:space="preserve">EQUIPE PARA SERVICOS CONSERVACAO                                               </t>
  </si>
  <si>
    <t>equip/dia</t>
  </si>
  <si>
    <t>37.01.23</t>
  </si>
  <si>
    <t xml:space="preserve">TRANSPORTE DE PESSOAL                                                          </t>
  </si>
  <si>
    <t>37.01.24</t>
  </si>
  <si>
    <t xml:space="preserve">PINTURA LATEX ACRILICA                                                         </t>
  </si>
  <si>
    <t>37.02.01</t>
  </si>
  <si>
    <t xml:space="preserve">REPOSICAO DE REVEST.PRIMARIO NA PISTA                                          </t>
  </si>
  <si>
    <t>37.02.02</t>
  </si>
  <si>
    <t xml:space="preserve">REPOSICAO REVEST.PRIMARIO ACOSTAMENTO                                          </t>
  </si>
  <si>
    <t>37.02.03</t>
  </si>
  <si>
    <t xml:space="preserve">RECONFORMACAO DE PLATAFORMA                                                    </t>
  </si>
  <si>
    <t>37.02.04</t>
  </si>
  <si>
    <t xml:space="preserve">RECONFORMACAO DE ACOSTAMENTO                                                   </t>
  </si>
  <si>
    <t>37.02.05</t>
  </si>
  <si>
    <t xml:space="preserve">RECOMPOSICAO MANUAL DE ATERRO                                                  </t>
  </si>
  <si>
    <t>37.02.06</t>
  </si>
  <si>
    <t xml:space="preserve">RECOMPOSICAO MECANICA DE ATERRO                                                </t>
  </si>
  <si>
    <t>37.02.07</t>
  </si>
  <si>
    <t xml:space="preserve">REMOCAO MANUAL DE BARREIRA                                                     </t>
  </si>
  <si>
    <t>37.02.08</t>
  </si>
  <si>
    <t xml:space="preserve">REMOCAO MECANICA DE BARREIRA                                                   </t>
  </si>
  <si>
    <t>37.02.10</t>
  </si>
  <si>
    <t xml:space="preserve">RETALUDAMENTO MECANICO 1A/2A CAT.                                              </t>
  </si>
  <si>
    <t>37.02.11</t>
  </si>
  <si>
    <t>37.02.12</t>
  </si>
  <si>
    <t xml:space="preserve">LIMP.TERRENO C/DEST.ARV.PERIMETRO&lt;=78                                          </t>
  </si>
  <si>
    <t>37.02.13</t>
  </si>
  <si>
    <t xml:space="preserve">LIMP.TERRENO S/DESTOCAMENTO DE ARVORE                                          </t>
  </si>
  <si>
    <t>37.02.18</t>
  </si>
  <si>
    <t xml:space="preserve">ESCAV.CARGA MATERIAL 2A.CAT.C/EXPLOSIVO                                        </t>
  </si>
  <si>
    <t>37.02.19</t>
  </si>
  <si>
    <t xml:space="preserve">ESCAVACAO E CARGA MATERIAL DE 3A.CAT.                                          </t>
  </si>
  <si>
    <t>37.02.20</t>
  </si>
  <si>
    <t xml:space="preserve">COMPACTACAO ATERRO MAIOR/IGUAL 95%PS                                           </t>
  </si>
  <si>
    <t>37.02.21</t>
  </si>
  <si>
    <t xml:space="preserve">TRANSPORTE DE 1A/2A. CATEGORIA ATE 1KM                                         </t>
  </si>
  <si>
    <t>37.02.22</t>
  </si>
  <si>
    <t xml:space="preserve">TRANSPORTE DE 1A/2A. CATEGORIA ATE 2KM                                         </t>
  </si>
  <si>
    <t>37.02.23</t>
  </si>
  <si>
    <t xml:space="preserve">TRANSPORTE DE 1A/2A. CATEGORIA ATE 5KM                                         </t>
  </si>
  <si>
    <t>37.02.24</t>
  </si>
  <si>
    <t xml:space="preserve">TRANSPORTE DE 1A/2A. CATEGORIA ATE 10KM                                        </t>
  </si>
  <si>
    <t>37.02.25</t>
  </si>
  <si>
    <t xml:space="preserve">TRANSPORTE DE 1A/2A. CATEGORIA ATE 15KM                                        </t>
  </si>
  <si>
    <t>37.02.26</t>
  </si>
  <si>
    <t xml:space="preserve">TRANSPORTE DE 1A/2A. CATEGORIA ALEM 15KM                                       </t>
  </si>
  <si>
    <t>37.02.27</t>
  </si>
  <si>
    <t xml:space="preserve">REVESTIMENTO PRIMARIO                                                          </t>
  </si>
  <si>
    <t>37.03.01</t>
  </si>
  <si>
    <t xml:space="preserve">REMENDO PRE-MISTURADO A QUENTE                                                 </t>
  </si>
  <si>
    <t>37.03.02</t>
  </si>
  <si>
    <t xml:space="preserve">REMENDO PRE-MISTURADO A FRIO                                                   </t>
  </si>
  <si>
    <t>37.03.03</t>
  </si>
  <si>
    <t xml:space="preserve">REPARO EMERGENCIAL DE PAV.-TAPA BURACO                                         </t>
  </si>
  <si>
    <t>37.03.03.01</t>
  </si>
  <si>
    <t xml:space="preserve">REPARO EMERGENCIAL DE PAV.-TAPA BURACO COM CBUQ E EQUIP. C/ SILO MOVEL TERMICO </t>
  </si>
  <si>
    <t>37.03.04</t>
  </si>
  <si>
    <t xml:space="preserve">REPARO DE BASE BRITA GRADUADA                                                  </t>
  </si>
  <si>
    <t>37.03.05.02</t>
  </si>
  <si>
    <t xml:space="preserve">SELAGEM DE TRINCA COM MASTIQUE ASFALTICO                                       </t>
  </si>
  <si>
    <t>litro</t>
  </si>
  <si>
    <t>37.03.06</t>
  </si>
  <si>
    <t xml:space="preserve">REPARO DE CONCRETO PORTLAND                                                    </t>
  </si>
  <si>
    <t>37.03.07</t>
  </si>
  <si>
    <t xml:space="preserve">ESCAVACAO P/ REFORCO DE SUB-LEITO                                              </t>
  </si>
  <si>
    <t>37.03.08</t>
  </si>
  <si>
    <t xml:space="preserve">COMPACTACAO PARA REFORCO DE SUB-LEITO                                          </t>
  </si>
  <si>
    <t>37.03.09</t>
  </si>
  <si>
    <t xml:space="preserve">PREPARO E MELHORAMENTO SUB-LEITO                                               </t>
  </si>
  <si>
    <t>37.03.10</t>
  </si>
  <si>
    <t xml:space="preserve">SUB-BASE OU BASE BRITA GRAD.SIMPLES                                            </t>
  </si>
  <si>
    <t>37.03.11</t>
  </si>
  <si>
    <t xml:space="preserve">IMPRIMADURA BET.IMPERMEABILIZANTE                                              </t>
  </si>
  <si>
    <t>37.03.12</t>
  </si>
  <si>
    <t>37.03.13</t>
  </si>
  <si>
    <t xml:space="preserve">TRATAMENTO SUPERF.C/LAMA ASFALTICA                                             </t>
  </si>
  <si>
    <t>37.03.14</t>
  </si>
  <si>
    <t xml:space="preserve">CAMADA DE LAMA ASFALTICA GROSSA                                                </t>
  </si>
  <si>
    <t>37.03.15</t>
  </si>
  <si>
    <t xml:space="preserve">CAMADA DE ROLAMENTO CBUQ - PANOS S/DOP                                         </t>
  </si>
  <si>
    <t>37.03.16</t>
  </si>
  <si>
    <t xml:space="preserve">CAM.BASE/REGULARIZACAO DE PMF                                                  </t>
  </si>
  <si>
    <t>37.03.17</t>
  </si>
  <si>
    <t xml:space="preserve">CAPA SELANTE BETUMINOSA                                                        </t>
  </si>
  <si>
    <t>37.03.18</t>
  </si>
  <si>
    <t xml:space="preserve">FRESAGEM PAVIMENTO                                                             </t>
  </si>
  <si>
    <t>37.03.19</t>
  </si>
  <si>
    <t>37.03.20</t>
  </si>
  <si>
    <t xml:space="preserve">REMOCAO CAMADA DE ROLAMENTO                                                    </t>
  </si>
  <si>
    <t>37.03.21</t>
  </si>
  <si>
    <t>37.03.22</t>
  </si>
  <si>
    <t>37.03.23</t>
  </si>
  <si>
    <t xml:space="preserve">TRANSPORTE DE SOLO CIMENTO ATE 5 KM                                            </t>
  </si>
  <si>
    <t>37.03.24</t>
  </si>
  <si>
    <t xml:space="preserve">SUB-BASE OU BASE SOLO CIM. 7% - PULV.                                          </t>
  </si>
  <si>
    <t>37.03.25</t>
  </si>
  <si>
    <t xml:space="preserve">SUB-BASE OU BASE SOLO CIM. 10% - PULV.                                         </t>
  </si>
  <si>
    <t>37.03.26</t>
  </si>
  <si>
    <t xml:space="preserve">RECICLAGEM PAVIMENTO IN LOCO                                                   </t>
  </si>
  <si>
    <t>37.04.01</t>
  </si>
  <si>
    <t xml:space="preserve">REPARO DE GUARDA CORPO METALICO                                                </t>
  </si>
  <si>
    <t>37.04.02.01</t>
  </si>
  <si>
    <t>37.04.03.01</t>
  </si>
  <si>
    <t>37.04.04</t>
  </si>
  <si>
    <t xml:space="preserve">ESCAVACAO MANUAL DE 1A/2A CATEGORIA                                            </t>
  </si>
  <si>
    <t>37.04.05</t>
  </si>
  <si>
    <t xml:space="preserve">ESCAV.FUND.,BUEIRO OU DRENO S/EXPL.ATE2M                                       </t>
  </si>
  <si>
    <t>37.04.06</t>
  </si>
  <si>
    <t xml:space="preserve">ACRESC.P/ESCAV. 1,5M PROF.,ALEM 2M                                             </t>
  </si>
  <si>
    <t>37.04.07</t>
  </si>
  <si>
    <t xml:space="preserve">ESCAV.FUND.,BUEIRO OU DRENO C/EXPL.ATE2M                                       </t>
  </si>
  <si>
    <t>37.04.08</t>
  </si>
  <si>
    <t xml:space="preserve">ACRESC.ESC.ENS.EXPL.C/1,5M PROF.ALEM 3M                                        </t>
  </si>
  <si>
    <t>37.04.09</t>
  </si>
  <si>
    <t xml:space="preserve">COMPACTACAO MANUAL,REATERRO SOLO LOCAL                                         </t>
  </si>
  <si>
    <t>37.04.10</t>
  </si>
  <si>
    <t xml:space="preserve">FORMA PLANA P/CONCRETO COMUM                                                   </t>
  </si>
  <si>
    <t>37.04.11</t>
  </si>
  <si>
    <t>37.04.12</t>
  </si>
  <si>
    <t>37.04.13</t>
  </si>
  <si>
    <t>37.04.14</t>
  </si>
  <si>
    <t>37.04.15</t>
  </si>
  <si>
    <t>37.04.16</t>
  </si>
  <si>
    <t>37.04.17</t>
  </si>
  <si>
    <t>37.04.19</t>
  </si>
  <si>
    <t>37.04.21</t>
  </si>
  <si>
    <t>37.04.22</t>
  </si>
  <si>
    <t>37.04.23</t>
  </si>
  <si>
    <t>37.04.24</t>
  </si>
  <si>
    <t>37.04.25</t>
  </si>
  <si>
    <t>37.04.26</t>
  </si>
  <si>
    <t>37.04.27</t>
  </si>
  <si>
    <t>37.04.28</t>
  </si>
  <si>
    <t xml:space="preserve">BOMBEAMENTO P/CONC.QUALQUER RESIST.                                            </t>
  </si>
  <si>
    <t>37.04.29</t>
  </si>
  <si>
    <t>37.04.30</t>
  </si>
  <si>
    <t>37.04.31</t>
  </si>
  <si>
    <t>37.04.32</t>
  </si>
  <si>
    <t xml:space="preserve">TUBO CONCRETO D=0,40M PA-1 - FORNEC.                                           </t>
  </si>
  <si>
    <t>37.04.33</t>
  </si>
  <si>
    <t xml:space="preserve">TUBO CONCRETO D=0,40M PA-2 - FORNEC.                                           </t>
  </si>
  <si>
    <t>37.04.34</t>
  </si>
  <si>
    <t xml:space="preserve">TUBO CONCRETO D=0,50M PA-3 - FORNEC.                                           </t>
  </si>
  <si>
    <t>37.04.35</t>
  </si>
  <si>
    <t xml:space="preserve">TUBO CONCRETO D=0,60M PA-1 - FORNEC.                                           </t>
  </si>
  <si>
    <t>37.04.36</t>
  </si>
  <si>
    <t xml:space="preserve">TUBO CONCRETO D=0,60M PA-2 - FORNEC.                                           </t>
  </si>
  <si>
    <t>37.04.37</t>
  </si>
  <si>
    <t xml:space="preserve">TUBO CONCRETO D=0,60M PA-3 - FORNEC.                                           </t>
  </si>
  <si>
    <t>37.04.38</t>
  </si>
  <si>
    <t xml:space="preserve">TUBO CONCRETO D=0,60M PA-4 - FORNEC.                                           </t>
  </si>
  <si>
    <t>37.04.39</t>
  </si>
  <si>
    <t xml:space="preserve">TUBO CONCRETO D=0,80M PA-1 - FORNEC.                                           </t>
  </si>
  <si>
    <t>37.04.40</t>
  </si>
  <si>
    <t xml:space="preserve">TUBO CONCRETO D=0,80M PA-2 - FORNEC.                                           </t>
  </si>
  <si>
    <t>37.04.41</t>
  </si>
  <si>
    <t xml:space="preserve">TUBO CONCRETO D=0,80M PA-3 - FORNEC.                                           </t>
  </si>
  <si>
    <t>37.04.42</t>
  </si>
  <si>
    <t xml:space="preserve">TUBO CONCRETO D=0,80M PA-4 - FORNEC.                                           </t>
  </si>
  <si>
    <t>37.04.43</t>
  </si>
  <si>
    <t xml:space="preserve">TUBO CONCRETO D=1,00M PA-1 - FORNEC.                                           </t>
  </si>
  <si>
    <t>37.04.44</t>
  </si>
  <si>
    <t xml:space="preserve">TUBO CONCRETO D=1,20M PA-1 - FORNEC.                                           </t>
  </si>
  <si>
    <t>37.04.45</t>
  </si>
  <si>
    <t xml:space="preserve">TUBO CONCRETO D=1,50M PA-1 - FORNEC.                                           </t>
  </si>
  <si>
    <t>37.04.46</t>
  </si>
  <si>
    <t xml:space="preserve">TUBO CONCRETO D=0,40M ASSENTAMENTO                                             </t>
  </si>
  <si>
    <t>37.04.47</t>
  </si>
  <si>
    <t xml:space="preserve">TUBO CONCRETO D=0,50M ASSENTAMENTO                                             </t>
  </si>
  <si>
    <t>37.04.48</t>
  </si>
  <si>
    <t xml:space="preserve">TUBO CONCRETO D=0,60M ASSENTAMENTO                                             </t>
  </si>
  <si>
    <t>37.04.49</t>
  </si>
  <si>
    <t xml:space="preserve">TUBO CONCRETO D=0,80M ASSENTAMENTO                                             </t>
  </si>
  <si>
    <t>37.04.50</t>
  </si>
  <si>
    <t xml:space="preserve">TUBO CONCRETO D=1,00M ASSENTAMENTO                                             </t>
  </si>
  <si>
    <t>37.04.51</t>
  </si>
  <si>
    <t xml:space="preserve">TUBO CONCRETO D=1,20M ASSENTAMENTO                                             </t>
  </si>
  <si>
    <t>37.04.52</t>
  </si>
  <si>
    <t xml:space="preserve">TUBO CONCRETO D=1,50M ASSENTAMENTO                                             </t>
  </si>
  <si>
    <t>37.04.53</t>
  </si>
  <si>
    <t xml:space="preserve">GABIAO TIPO CAIXA, ZINCO-ALUMINIO, NBR 8964, ALTURA 50CM                       </t>
  </si>
  <si>
    <t>37.04.54</t>
  </si>
  <si>
    <t xml:space="preserve">GABIAO TIPO COLCHAO,ZINCO-ALUMINIO, NBR 8964, ESPES.17CM                       </t>
  </si>
  <si>
    <t>37.04.55</t>
  </si>
  <si>
    <t xml:space="preserve">GABIAO TIPO COLCHAO, ZINCO-ALUMINIO, NBR 8964, ESPESSURA 23CM                  </t>
  </si>
  <si>
    <t>37.04.56</t>
  </si>
  <si>
    <t xml:space="preserve">GABIAO TIPO COLCHAO, ZINCO-ALUMINIO, NBR 8964, ESPESSURA 30CM                  </t>
  </si>
  <si>
    <t>37.04.57</t>
  </si>
  <si>
    <t xml:space="preserve">GABIAO TIPO COLCHAO, ZINCO-ALUMINIO, NBR 8964, ESPES.17CM - TELA PVC           </t>
  </si>
  <si>
    <t>37.04.58</t>
  </si>
  <si>
    <t xml:space="preserve">GABIAO TIPO COLCHAO, ZINCO-ALUMINIO, NBR 8964, ESPES.23CM - TELA PVC           </t>
  </si>
  <si>
    <t>37.04.59</t>
  </si>
  <si>
    <t xml:space="preserve">GABIAO TIPO COLCHAO, ZINCO-ALUMINIO, NBR 8964 ESPES.30CM - TELA PVC            </t>
  </si>
  <si>
    <t>37.04.60</t>
  </si>
  <si>
    <t xml:space="preserve">GABIAO TIPO SACO - ZINCO-ALUMINIO, NBR 8964                                    </t>
  </si>
  <si>
    <t>37.04.61</t>
  </si>
  <si>
    <t>37.04.62</t>
  </si>
  <si>
    <t>37.04.63</t>
  </si>
  <si>
    <t>37.04.64</t>
  </si>
  <si>
    <t>37.04.65</t>
  </si>
  <si>
    <t xml:space="preserve">TUBO PVC PERFURADO OU NAO D=0,050M                                             </t>
  </si>
  <si>
    <t>37.04.66</t>
  </si>
  <si>
    <t xml:space="preserve">TUBO PVC PERFURADO OU NAO D=0,10M                                              </t>
  </si>
  <si>
    <t>37.04.67</t>
  </si>
  <si>
    <t xml:space="preserve">TUBO PVC PERFURADO OU NAO D=0,15M                                              </t>
  </si>
  <si>
    <t>37.04.68</t>
  </si>
  <si>
    <t xml:space="preserve">MANTA GEOTEXTIL NAO TECIDA                                                     </t>
  </si>
  <si>
    <t>37.04.68.01</t>
  </si>
  <si>
    <t xml:space="preserve">MANTA GEOTEXTIL NAO TECIDA RESISTENCIA LONGITUDINAL 7KN/M                      </t>
  </si>
  <si>
    <t>37.04.68.02</t>
  </si>
  <si>
    <t xml:space="preserve">MANTA GEOTEXTIL NAO TECIDA RESISTENCIA LONGITUDINAL 8KN/M                      </t>
  </si>
  <si>
    <t>37.04.68.03</t>
  </si>
  <si>
    <t xml:space="preserve">MANTA GEOTEXTIL NAO TECIDA RESISTENCIA LONGITUDINAL 9KN/M                      </t>
  </si>
  <si>
    <t>37.04.68.04</t>
  </si>
  <si>
    <t>37.04.68.05</t>
  </si>
  <si>
    <t>37.04.68.06</t>
  </si>
  <si>
    <t>37.04.68.07</t>
  </si>
  <si>
    <t>37.04.68.08</t>
  </si>
  <si>
    <t>37.04.68.09</t>
  </si>
  <si>
    <t>37.04.68.10</t>
  </si>
  <si>
    <t xml:space="preserve">MANTA GEOTEXTIL TECIDA RESISTENCIA LONGITUDINAL 24 KN/M                        </t>
  </si>
  <si>
    <t>37.04.68.11</t>
  </si>
  <si>
    <t xml:space="preserve">MANTA GEOTEXTIL TECIDA RESISTENCIA LONGITUDINAL 48 KN/M                        </t>
  </si>
  <si>
    <t>37.04.69</t>
  </si>
  <si>
    <t>37.04.70</t>
  </si>
  <si>
    <t xml:space="preserve">ENCHIMENTO DE VALA COM AREIA LAVADA                                            </t>
  </si>
  <si>
    <t>37.04.71</t>
  </si>
  <si>
    <t>37.04.72</t>
  </si>
  <si>
    <t xml:space="preserve">ENCHIMENTO DE VALA COM PEDRA RACHAO                                            </t>
  </si>
  <si>
    <t>37.04.73</t>
  </si>
  <si>
    <t xml:space="preserve">TUBO ACO CORRUGADO GALV.MET.NAO DESTRUT.                                       </t>
  </si>
  <si>
    <t>37.04.74</t>
  </si>
  <si>
    <t>37.04.75</t>
  </si>
  <si>
    <t>37.04.76</t>
  </si>
  <si>
    <t xml:space="preserve">TUBO ACO CORR.EPOXI MET. DESTRUTIVO                                            </t>
  </si>
  <si>
    <t>37.05.04</t>
  </si>
  <si>
    <t>37.05.05</t>
  </si>
  <si>
    <t xml:space="preserve">SUPORTE DE PERFIL METALICO GALVANIZADO                                         </t>
  </si>
  <si>
    <t>37.05.06</t>
  </si>
  <si>
    <t xml:space="preserve">SUPORTE DE TUBO GALVANIZADO D=2 1/2"                                           </t>
  </si>
  <si>
    <t>37.05.07</t>
  </si>
  <si>
    <t xml:space="preserve">SUBSTITUICAO DE DEFENSA SEMI-MALEAVEL                                          </t>
  </si>
  <si>
    <t>37.05.10.01</t>
  </si>
  <si>
    <t xml:space="preserve">TACHA REFLETIVA MONODIRECIONAL TIPO III OU IV ABNT (VIDRO OU PRISMATICA)       </t>
  </si>
  <si>
    <t>37.05.11.01</t>
  </si>
  <si>
    <t xml:space="preserve">TACHA REFLETIVA BIDIRECIONAL TIPO III OU ABNT (VIDRO OU PRISMATICA)            </t>
  </si>
  <si>
    <t>37.05.20</t>
  </si>
  <si>
    <t xml:space="preserve">SINALIZ.HORIZ.ACRIL.BASE DE AGUA                                               </t>
  </si>
  <si>
    <t>37.05.20.01</t>
  </si>
  <si>
    <t>37.05.20.02</t>
  </si>
  <si>
    <t xml:space="preserve">RENOV.TINTA RES.ACRIL./VINILICA                                                </t>
  </si>
  <si>
    <t>37.05.20.03</t>
  </si>
  <si>
    <t xml:space="preserve">RENOV.MAT.TERMOPL.ASPERSAO                                                     </t>
  </si>
  <si>
    <t>37.05.20.04</t>
  </si>
  <si>
    <t xml:space="preserve">RENOV.MAT.TERMOPL.EXTRUSAO                                                     </t>
  </si>
  <si>
    <t>37.05.20.05</t>
  </si>
  <si>
    <t xml:space="preserve">FORNECIMENTO E APLICACAO DE MATERIAL TERMOPLASTICO DE ALTORELEVO               </t>
  </si>
  <si>
    <t>37.05.21</t>
  </si>
  <si>
    <t xml:space="preserve">SINALIZ.HORIZ.ACRIL.BASE AGUA C/VISIBE.                                        </t>
  </si>
  <si>
    <t>37.05.26</t>
  </si>
  <si>
    <t xml:space="preserve">RETIRADA DE PLACA DE SOLO EM SUPORTE DE MADEIRA OU METALICO.                   </t>
  </si>
  <si>
    <t>37.05.27</t>
  </si>
  <si>
    <t>37.05.28</t>
  </si>
  <si>
    <t xml:space="preserve">COLOCACAO DE PLACA EM SUPORTE DE MADEIRA OU METALICO - SOLO                    </t>
  </si>
  <si>
    <t>37.05.29</t>
  </si>
  <si>
    <t xml:space="preserve">COLOCACAO DE PLACA AEREA EM PORTICOS OU SEMI-PORTICOS.                         </t>
  </si>
  <si>
    <t>37.05.30</t>
  </si>
  <si>
    <t xml:space="preserve">FORNECIMENTO E TRANSPORTE DE PLACA DE ACO GT+GT.                               </t>
  </si>
  <si>
    <t>37.05.31</t>
  </si>
  <si>
    <t xml:space="preserve">FORNECIMENTO E TRANSPORTE DE PLACA MOD. ALUMINIO GT+GT.                        </t>
  </si>
  <si>
    <t>37.05.32.01</t>
  </si>
  <si>
    <t xml:space="preserve">FORN.E COL.PL.AL.MOD.GT+AI PORT/SEMI PORT                                      </t>
  </si>
  <si>
    <t>37.05.36.01</t>
  </si>
  <si>
    <t xml:space="preserve">DISP.MARCADOR ALINHAM-BARR.PLAST.BICOLOR                                       </t>
  </si>
  <si>
    <t>37.05.36.02</t>
  </si>
  <si>
    <t xml:space="preserve">DISP.MARC.ALINH.-CILINDRO CANAL. TRAFEGO                                       </t>
  </si>
  <si>
    <t>37.05.36.03</t>
  </si>
  <si>
    <t xml:space="preserve">DISP.DELIMITADOR-BALIZADOR CIL.C/PEL.AI                                        </t>
  </si>
  <si>
    <t>37.05.36.04</t>
  </si>
  <si>
    <t xml:space="preserve">DISP.MARCADOR ALINH-BAIA P/BALIZ.SIMPLES                                       </t>
  </si>
  <si>
    <t>37.05.36.05</t>
  </si>
  <si>
    <t xml:space="preserve">LAMELA ANT. DEFENSA H=0,80M                                                    </t>
  </si>
  <si>
    <t>37.05.36.06</t>
  </si>
  <si>
    <t xml:space="preserve">DISPOSITIVO DELIMITADOR-BALIZADOR DE SOLO                                      </t>
  </si>
  <si>
    <t>37.06.01</t>
  </si>
  <si>
    <t>37.06.02</t>
  </si>
  <si>
    <t xml:space="preserve">GRAMA EM PLACA COM ADUBO                                                       </t>
  </si>
  <si>
    <t>37.06.03</t>
  </si>
  <si>
    <t>37.06.04</t>
  </si>
  <si>
    <t xml:space="preserve">ROCADA MECANICA                                                                </t>
  </si>
  <si>
    <t>37.06.05</t>
  </si>
  <si>
    <t xml:space="preserve">CAPINA MANUAL                                                                  </t>
  </si>
  <si>
    <t>37.06.06</t>
  </si>
  <si>
    <t xml:space="preserve">CAPINA QUIMICA                                                                 </t>
  </si>
  <si>
    <t>37.06.07</t>
  </si>
  <si>
    <t xml:space="preserve">CONSERVACAO MANUAL DE ACEIRO                                                   </t>
  </si>
  <si>
    <t>37.06.08</t>
  </si>
  <si>
    <t xml:space="preserve">DESPRAGUEJAMENTO MANUAL DE GRAMADO                                             </t>
  </si>
  <si>
    <t>37.06.09</t>
  </si>
  <si>
    <t xml:space="preserve">REMOCAO LIXO ENTULHO                                                           </t>
  </si>
  <si>
    <t>37.25.11.04.01</t>
  </si>
  <si>
    <t>37.25.11.04.02</t>
  </si>
  <si>
    <t>37.25.11.04.03</t>
  </si>
  <si>
    <t>37.25.11.04.04</t>
  </si>
  <si>
    <t>37.25.11.04.05</t>
  </si>
  <si>
    <t>37.25.11.04.06</t>
  </si>
  <si>
    <t>37.25.11.05.02</t>
  </si>
  <si>
    <t>37.25.11.05.03</t>
  </si>
  <si>
    <t>37.25.11.06.02</t>
  </si>
  <si>
    <t>37.25.11.06.03</t>
  </si>
  <si>
    <t>37.25.11.07.02</t>
  </si>
  <si>
    <t>37.25.11.07.03</t>
  </si>
  <si>
    <t>37.25.11.11.01</t>
  </si>
  <si>
    <t>37.25.11.11.02</t>
  </si>
  <si>
    <t>37.28.03.09.03</t>
  </si>
  <si>
    <t xml:space="preserve">FORNECIMENTO, INSTALAÇÃO DE TACHA METALICA COM 1 PINO DE FIXAÇÃO MONOREFLETIVA </t>
  </si>
  <si>
    <t>37.28.03.09.04</t>
  </si>
  <si>
    <t xml:space="preserve">FORNECIMENTO, INSTALAÇÃO DE TACHA METÁLICA COM 1 PINO DE FIXAÇÃO - BIREFLETIVA </t>
  </si>
  <si>
    <t>37.28.05.08.02</t>
  </si>
  <si>
    <t>37.28.05.08.03</t>
  </si>
  <si>
    <t>37.28.05.09.01</t>
  </si>
  <si>
    <t xml:space="preserve">TRANSIÇAO DE DEFENSA METALICA PARA BARREIRA DE CONCRETO                        </t>
  </si>
  <si>
    <t>37.28.08.01.01</t>
  </si>
  <si>
    <t>37.28.08.02.01</t>
  </si>
  <si>
    <t>37.28.10.01</t>
  </si>
  <si>
    <t xml:space="preserve">FORNECIMENTO, INSTALAÇÃO BALIZ.DEFENSA MEÁLICA COM PELICULA GT+GT              </t>
  </si>
  <si>
    <t>37.28.10.02</t>
  </si>
  <si>
    <t xml:space="preserve">FORNECIMENTO, INSTALAÇÃO BALIZ.P/BARREIRA RIGIDA COM PELICULA GT+GT            </t>
  </si>
  <si>
    <t>72.01.01.01</t>
  </si>
  <si>
    <t xml:space="preserve">ACAB.CONCRETO DE SUPERF.B-436 - COND. A                                        </t>
  </si>
  <si>
    <t>72.01.01.02</t>
  </si>
  <si>
    <t xml:space="preserve">ACAB.CONCRETO DE SUPERF.B-436 - COND. B                                        </t>
  </si>
  <si>
    <t>72.01.01.03</t>
  </si>
  <si>
    <t xml:space="preserve">ACAB.CONCRETO DE SUPERF.B-436 - COND. C                                        </t>
  </si>
  <si>
    <t>72.01.01.04</t>
  </si>
  <si>
    <t xml:space="preserve">ACAB. CONCRETO DE SUPERF.B-436 - COND. D                                       </t>
  </si>
  <si>
    <t>72.01.02.01</t>
  </si>
  <si>
    <t xml:space="preserve">ACAB.DE CONCRETO SUPERF.BG-38 - COND. A                                        </t>
  </si>
  <si>
    <t>72.01.02.02</t>
  </si>
  <si>
    <t xml:space="preserve">ACAB.DE CONCRETO SUPERF.BG-38 - COND. B                                        </t>
  </si>
  <si>
    <t>72.01.02.03</t>
  </si>
  <si>
    <t xml:space="preserve">ACAB.DE CONCRETO SUPERF.BG-38 - COND. C                                        </t>
  </si>
  <si>
    <t>72.01.02.04</t>
  </si>
  <si>
    <t xml:space="preserve">ACAB.DE CONCRETO SUPERF.BG-38 - COND. D                                        </t>
  </si>
  <si>
    <t>72.02.02.01</t>
  </si>
  <si>
    <t xml:space="preserve">VEICULO C/CAPAC.P/4 PES. 1.000CC COND. A                                       </t>
  </si>
  <si>
    <t>72.02.02.02</t>
  </si>
  <si>
    <t xml:space="preserve">VEICULO C/CAPAC.P/4 PES. 1.000CC COND. B                                       </t>
  </si>
  <si>
    <t>72.02.02.03</t>
  </si>
  <si>
    <t xml:space="preserve">VEICULO C/CAPAC.P/4 PES. 1.000CC COND. C                                       </t>
  </si>
  <si>
    <t>72.02.02.04</t>
  </si>
  <si>
    <t xml:space="preserve">VEICULO C/CAPAC.P/4 PES. 1.000CC COND. D                                       </t>
  </si>
  <si>
    <t>72.02.02.05</t>
  </si>
  <si>
    <t xml:space="preserve">VEICULO C/CAPAC.P/4 PES. 1.000CC COND. E                                       </t>
  </si>
  <si>
    <t>72.02.02.06</t>
  </si>
  <si>
    <t xml:space="preserve">VEICULO C/CAPAC.P/4 PES.1000CC COND. F                                         </t>
  </si>
  <si>
    <t>veic.mens</t>
  </si>
  <si>
    <t>72.02.04.01</t>
  </si>
  <si>
    <t xml:space="preserve">VEICULO UTIL.CAMIONETE P/3 PES. COND. A                                        </t>
  </si>
  <si>
    <t>72.02.04.02</t>
  </si>
  <si>
    <t xml:space="preserve">VEICULO UTIL.CAMIONETE P/3 PES. COND. B                                        </t>
  </si>
  <si>
    <t>72.02.04.03</t>
  </si>
  <si>
    <t xml:space="preserve">VEICULO UTIL.CAMIONETE P/3 PES. COND. C                                        </t>
  </si>
  <si>
    <t>72.02.04.04</t>
  </si>
  <si>
    <t xml:space="preserve">VEICULO UTIL.CAMIONETE P/3 PES. COND. D                                        </t>
  </si>
  <si>
    <t>72.02.04.05</t>
  </si>
  <si>
    <t xml:space="preserve">VEICULO UTIL.CAMIONETE P/ 3 PES. COND. E                                       </t>
  </si>
  <si>
    <t>72.02.04.06</t>
  </si>
  <si>
    <t xml:space="preserve">VEICULO UTIL.CAMIONETE P/3 PES.COND. F                                         </t>
  </si>
  <si>
    <t>72.02.05.01</t>
  </si>
  <si>
    <t xml:space="preserve">VEICULO DE PREMARCACAO - COND. A                                               </t>
  </si>
  <si>
    <t>72.02.05.02</t>
  </si>
  <si>
    <t xml:space="preserve">VEICULO DE PREMARCACAO - COND. B                                               </t>
  </si>
  <si>
    <t>72.02.05.03</t>
  </si>
  <si>
    <t xml:space="preserve">VEICULO DE PREMARCACAO - COND. C                                               </t>
  </si>
  <si>
    <t>72.02.05.04</t>
  </si>
  <si>
    <t xml:space="preserve">VEICULO DE PREMARCACAO - COND. D                                               </t>
  </si>
  <si>
    <t>72.02.09.01</t>
  </si>
  <si>
    <t xml:space="preserve">VEICULO UTILITARIO COM MINIMO DE 10 LUGARES COM AR E DIR. HID. CONDICAO A      </t>
  </si>
  <si>
    <t>72.02.09.02</t>
  </si>
  <si>
    <t xml:space="preserve">VEICULO UTILITARIO COM MINIMO DE 10 LUGARES COM AR E DIR. HID. CONDICAOB       </t>
  </si>
  <si>
    <t>72.02.09.03</t>
  </si>
  <si>
    <t xml:space="preserve">VEICULO UTILITARIO COM MINIMO DE 10 LUGARES COM AR E DIR. HID. CONDICAO C      </t>
  </si>
  <si>
    <t>72.02.09.04</t>
  </si>
  <si>
    <t xml:space="preserve">VEICULO UTILITARIO C/MIN.10LUGARES C/ AR + DIR.HID. COND.D                     </t>
  </si>
  <si>
    <t>72.02.09.05</t>
  </si>
  <si>
    <t xml:space="preserve">VEICULO UTILITARIO COM MINIMO DE 10 LUGARES COM AR E DIR. HID. CONDICAOE       </t>
  </si>
  <si>
    <t>72.02.09.06</t>
  </si>
  <si>
    <t xml:space="preserve">VEICULO UTILITARIO COM MINIMO DE 10 LUGARES COM AR E DIR. HID. CONDICAOF       </t>
  </si>
  <si>
    <t>72.02.10.01</t>
  </si>
  <si>
    <t xml:space="preserve">VEICULO UTILITARIO PICK-UP COM AR E DIR. HID. CONDICAO A                       </t>
  </si>
  <si>
    <t>72.02.10.02</t>
  </si>
  <si>
    <t xml:space="preserve">VEICULO UTILITARIO PICK-UP COM AR E DIR. HID. CONDICAOB                        </t>
  </si>
  <si>
    <t>72.02.10.03</t>
  </si>
  <si>
    <t xml:space="preserve">VEICULO UTILITARIO PICK-UP COM AR E DIR. HID. CONDICAO C                       </t>
  </si>
  <si>
    <t>72.02.10.04</t>
  </si>
  <si>
    <t xml:space="preserve">VEICULO UTILITARIO CAMIONETE P/3 PESSOAS C/ AR + DIR.HID.+ AIRBAG              </t>
  </si>
  <si>
    <t>72.02.10.05</t>
  </si>
  <si>
    <t xml:space="preserve">VEICULO UTILITARIO PICK-UP COM AR E DIR. HID. CONDICAO E                       </t>
  </si>
  <si>
    <t>72.02.10.06</t>
  </si>
  <si>
    <t xml:space="preserve">VEICULO UTILITARIO PICK-UP COM AR E DIR. HID. CONDICAOF                        </t>
  </si>
  <si>
    <t>72.02.11.01</t>
  </si>
  <si>
    <t xml:space="preserve">VEICULO C/CAPAC.P/4 PES. 1.000CC TURBO COND. A                                 </t>
  </si>
  <si>
    <t>72.02.11.02</t>
  </si>
  <si>
    <t xml:space="preserve">VEICULO C/CAPAC.P/4 PES. 1.000CC TURBO COND. B                                 </t>
  </si>
  <si>
    <t>72.02.11.03</t>
  </si>
  <si>
    <t xml:space="preserve">VEICULO C/CAPAC.P/4 PES. 1.000CC TURBO COND. C                                 </t>
  </si>
  <si>
    <t>72.02.11.04</t>
  </si>
  <si>
    <t xml:space="preserve">VEICULO CAPAC.4PESSOAS 1.0CC TURBO - COND.D                                    </t>
  </si>
  <si>
    <t>72.02.11.05</t>
  </si>
  <si>
    <t xml:space="preserve">VEICULO C/CAPAC.P/4 PES. 1.0 110CV COND. E                                     </t>
  </si>
  <si>
    <t>72.02.11.06</t>
  </si>
  <si>
    <t xml:space="preserve">VEICULO C/CAPAC.P/4 PES. 1.0 110CV COND. F                                     </t>
  </si>
  <si>
    <t>72.02.12.01</t>
  </si>
  <si>
    <t xml:space="preserve">VEICULO C/CAPAC.P/4 PES. 1.300CC COND. A                                       </t>
  </si>
  <si>
    <t>72.02.12.02</t>
  </si>
  <si>
    <t xml:space="preserve">VEICULO C/CAPAC.P/4 PES. 1.300CC COND. B                                       </t>
  </si>
  <si>
    <t>72.02.12.03</t>
  </si>
  <si>
    <t xml:space="preserve">VEICULO C/CAPAC.P/4 PES. 1.300CC COND. C                                       </t>
  </si>
  <si>
    <t>72.02.12.04</t>
  </si>
  <si>
    <t xml:space="preserve">VEICULO C/CAPAC.P/4 PES.1.300CC COND.D                                         </t>
  </si>
  <si>
    <t>72.02.12.05</t>
  </si>
  <si>
    <t xml:space="preserve">VEICULO C/CAPAC.P/4 PES. 1.300CC COND. E                                       </t>
  </si>
  <si>
    <t>72.02.12.06</t>
  </si>
  <si>
    <t xml:space="preserve">VEICULO C/CAPAC.P/4 PES. 1.300CC COND. F                                       </t>
  </si>
  <si>
    <t>72.03.01.01</t>
  </si>
  <si>
    <t xml:space="preserve">BATE ESTACA 40 ATE 80 T - COND. A                                              </t>
  </si>
  <si>
    <t>72.03.01.02</t>
  </si>
  <si>
    <t xml:space="preserve">BATE ESTACA 40 ATE 80 T - COND. B                                              </t>
  </si>
  <si>
    <t>72.03.01.03</t>
  </si>
  <si>
    <t xml:space="preserve">BATE ESTACA 40 ATE 80 T - COND. C                                              </t>
  </si>
  <si>
    <t>72.03.01.04</t>
  </si>
  <si>
    <t xml:space="preserve">BATE ESTACA 40 ATE 80 T - COND. D                                              </t>
  </si>
  <si>
    <t>72.03.02.01</t>
  </si>
  <si>
    <t xml:space="preserve">BATE ESTACA ATE 40T COND. A                                                    </t>
  </si>
  <si>
    <t>72.03.02.02</t>
  </si>
  <si>
    <t xml:space="preserve">BATE ESTACA ATE 40T CONDI. B                                                   </t>
  </si>
  <si>
    <t>72.03.02.03</t>
  </si>
  <si>
    <t xml:space="preserve">BATE ESTACA ATE 40T COND. C                                                    </t>
  </si>
  <si>
    <t>72.03.02.04</t>
  </si>
  <si>
    <t xml:space="preserve">BATE ESTACA ATE 40T COND. D                                                    </t>
  </si>
  <si>
    <t>72.04.01.01</t>
  </si>
  <si>
    <t xml:space="preserve">BETONEIRA 320L MOTOR ELETRICO COND.A                                           </t>
  </si>
  <si>
    <t>72.04.01.02</t>
  </si>
  <si>
    <t xml:space="preserve">BETONEIRA 320L MOTOR ELETRICO COND.B                                           </t>
  </si>
  <si>
    <t>72.04.01.03</t>
  </si>
  <si>
    <t xml:space="preserve">BETONEIRA 320L MOTOR ELETRICO COND.C                                           </t>
  </si>
  <si>
    <t>72.04.01.04</t>
  </si>
  <si>
    <t xml:space="preserve">BETONEIRA 320L MOTOR ELETRICO COND.D                                           </t>
  </si>
  <si>
    <t>72.04.02.01</t>
  </si>
  <si>
    <t xml:space="preserve">BETONEIRA 320L MOTOR GASOLINA COND. A                                          </t>
  </si>
  <si>
    <t>72.04.02.02</t>
  </si>
  <si>
    <t xml:space="preserve">BETONEIRA 320L MOTOR GASOLINA COND. B                                          </t>
  </si>
  <si>
    <t>72.04.02.03</t>
  </si>
  <si>
    <t xml:space="preserve">BETONEIRA 320L MOTOR GASOLINA COND. C                                          </t>
  </si>
  <si>
    <t>72.04.02.04</t>
  </si>
  <si>
    <t xml:space="preserve">BETONEIRA 320L MOTOR GASOLINA COND. D                                          </t>
  </si>
  <si>
    <t>72.04.03.01</t>
  </si>
  <si>
    <t xml:space="preserve">BETONEIRA 580L ELETRICA C/CARREG. COND.A                                       </t>
  </si>
  <si>
    <t>72.04.03.02</t>
  </si>
  <si>
    <t xml:space="preserve">BETONEIRA 580L ELETRICA C/CARREG. COND.B                                       </t>
  </si>
  <si>
    <t>72.04.03.03</t>
  </si>
  <si>
    <t xml:space="preserve">BETONEIRA 580L ELETRICA C/CARREG. COND.C                                       </t>
  </si>
  <si>
    <t>72.04.03.04</t>
  </si>
  <si>
    <t xml:space="preserve">BETONEIRA 580L ELETRICA C/CARREG. COND.D                                       </t>
  </si>
  <si>
    <t>72.04.04.01</t>
  </si>
  <si>
    <t xml:space="preserve">BETONEIRA 580L MOTOR A DIESEL COND. A                                          </t>
  </si>
  <si>
    <t>72.04.04.02</t>
  </si>
  <si>
    <t xml:space="preserve">BETONEIRA 580L MOTOR A DIESEL COND. B                                          </t>
  </si>
  <si>
    <t>72.04.04.03</t>
  </si>
  <si>
    <t xml:space="preserve">BETONEIRA 580L MOTOR A DIESEL COND. C                                          </t>
  </si>
  <si>
    <t>72.04.04.04</t>
  </si>
  <si>
    <t xml:space="preserve">BETONEIRA 580L MOTOR A DIESEL - COND. D                                        </t>
  </si>
  <si>
    <t>72.05.01.01</t>
  </si>
  <si>
    <t xml:space="preserve">BOMBA DREN.SUBMER.ELETR.27M3/H COND. A                                         </t>
  </si>
  <si>
    <t>72.05.01.02</t>
  </si>
  <si>
    <t xml:space="preserve">BOMBA DREN.SUBMER.ELETR.27M3/H COND. B                                         </t>
  </si>
  <si>
    <t>72.05.01.03</t>
  </si>
  <si>
    <t xml:space="preserve">BOMBA DREN.SUBMER.ELETR.27M3/H COND. C                                         </t>
  </si>
  <si>
    <t>72.05.01.04</t>
  </si>
  <si>
    <t xml:space="preserve">BOMBA DREN.SUBMER.ELETR.27M3/H COND. D                                         </t>
  </si>
  <si>
    <t>72.05.02.01</t>
  </si>
  <si>
    <t xml:space="preserve">BOMBA DREN.SUBMER.ELETR.60M3/H COND. A                                         </t>
  </si>
  <si>
    <t>72.05.02.02</t>
  </si>
  <si>
    <t xml:space="preserve">BOMBA DREN.SUBMER.ELETR.60M3/H COND. B                                         </t>
  </si>
  <si>
    <t>72.05.02.03</t>
  </si>
  <si>
    <t xml:space="preserve">BOMBA DREN.SUBMER.ELETR.60M3/H COND. C                                         </t>
  </si>
  <si>
    <t>72.05.02.04</t>
  </si>
  <si>
    <t xml:space="preserve">BOMBA DREN.SUBMER.ELETR.60M3/H COND. D                                         </t>
  </si>
  <si>
    <t>72.05.03.01</t>
  </si>
  <si>
    <t xml:space="preserve">BOMBA DREN.SUBMER.ELETR.144M3/H COND. A                                        </t>
  </si>
  <si>
    <t>72.05.03.02</t>
  </si>
  <si>
    <t xml:space="preserve">BOMBA DREN.SUBMER.ELETR.144M3/H COND. B                                        </t>
  </si>
  <si>
    <t>72.05.03.03</t>
  </si>
  <si>
    <t xml:space="preserve">BOMBA DREN.SUBMER.ELETR.144M3/H COND. C                                        </t>
  </si>
  <si>
    <t>72.05.03.04</t>
  </si>
  <si>
    <t xml:space="preserve">BOMBA DREN.SUBMER.ELETR.144M3/H COND. D                                        </t>
  </si>
  <si>
    <t>72.05.04.01</t>
  </si>
  <si>
    <t xml:space="preserve">BOMBA DREN.SUBMER.ELETR.180M3/H COND. A                                        </t>
  </si>
  <si>
    <t>72.05.04.02</t>
  </si>
  <si>
    <t xml:space="preserve">BOMBA DREN.SUBMER.ELETR.180M3/H COND. B                                        </t>
  </si>
  <si>
    <t>72.05.04.03</t>
  </si>
  <si>
    <t xml:space="preserve">BOMBA DREN.SUBMER.ELETR.180M3/H COND. C                                        </t>
  </si>
  <si>
    <t>72.05.04.04</t>
  </si>
  <si>
    <t xml:space="preserve">BOMBA DREN.SUBMER.ELETR.180M3/H COND. D                                        </t>
  </si>
  <si>
    <t>72.05.05.01</t>
  </si>
  <si>
    <t xml:space="preserve">BOMBA DREN.SUB.GAS.60.000L/H COND. A                                           </t>
  </si>
  <si>
    <t>72.05.05.02</t>
  </si>
  <si>
    <t xml:space="preserve">BOMBA DREN.SUB.GAS.60.000L/H COND. B                                           </t>
  </si>
  <si>
    <t>72.05.05.03</t>
  </si>
  <si>
    <t xml:space="preserve">BOMBA DREN.SUB.GAS.60.000L/H COND. C                                           </t>
  </si>
  <si>
    <t>72.05.05.04</t>
  </si>
  <si>
    <t xml:space="preserve">BOMBA DREN.SUB.GAS.60.000L/H COND. D                                           </t>
  </si>
  <si>
    <t>72.06.01.01</t>
  </si>
  <si>
    <t xml:space="preserve">BOMBA INJ.PROJ.NATA CIM.ARG.1M3/H COND.A                                       </t>
  </si>
  <si>
    <t>72.06.01.02</t>
  </si>
  <si>
    <t xml:space="preserve">BOMBA INJ.PROJ.NATA CIM.ARG.1M3/H COND.B                                       </t>
  </si>
  <si>
    <t>72.06.01.03</t>
  </si>
  <si>
    <t xml:space="preserve">BOMBA INJ.PROJ.NATA CIM.ARG.1M3/H COND.C                                       </t>
  </si>
  <si>
    <t>72.06.01.04</t>
  </si>
  <si>
    <t xml:space="preserve">BOMBA INJ.PROJ.NATA CIM.ARG.1M3/H COND.D                                       </t>
  </si>
  <si>
    <t>72.06.02.01</t>
  </si>
  <si>
    <t xml:space="preserve">BOMBA INJ.PROJ.NATA CIM.ARG.3M3/H COND.A                                       </t>
  </si>
  <si>
    <t>72.06.02.02</t>
  </si>
  <si>
    <t xml:space="preserve">BOMBA INJ.PROJ.NATA CIM.ARG.3M3/H COND.B                                       </t>
  </si>
  <si>
    <t>72.06.02.03</t>
  </si>
  <si>
    <t xml:space="preserve">BOMBA INJ.PROJ.NATA CIM.ARG.3M3/H COND.C                                       </t>
  </si>
  <si>
    <t>72.06.02.04</t>
  </si>
  <si>
    <t xml:space="preserve">BOMBA INJ.PROJ.NATA CIM.ARG.3M3/H COND.D                                       </t>
  </si>
  <si>
    <t>72.06.03.01</t>
  </si>
  <si>
    <t xml:space="preserve">BOM.INJ.PROJ.CONCR.35M3/H COND. A                                              </t>
  </si>
  <si>
    <t>72.06.03.02</t>
  </si>
  <si>
    <t xml:space="preserve">BOM.INJ.PROJ.CONCR.35M3/H COND. B                                              </t>
  </si>
  <si>
    <t>72.06.03.03</t>
  </si>
  <si>
    <t xml:space="preserve">BOM.INJ.PROJ.CONCR.35M3/H COND. C                                              </t>
  </si>
  <si>
    <t>72.06.03.04</t>
  </si>
  <si>
    <t xml:space="preserve">BOM.INJ.PROJ.CONCR.35M3/H COND. D                                              </t>
  </si>
  <si>
    <t>72.06.04.01</t>
  </si>
  <si>
    <t xml:space="preserve">BOMBA PROJECAO DE CONC.MAN.10M3/H COND.A                                       </t>
  </si>
  <si>
    <t>72.06.04.02</t>
  </si>
  <si>
    <t xml:space="preserve">BOMBA PROJECAO DE CONC.MAN.10M3/H COND.B                                       </t>
  </si>
  <si>
    <t>72.06.04.03</t>
  </si>
  <si>
    <t xml:space="preserve">BOMBA PROJECAO DE CONC.MAN.10M3/H COND.C                                       </t>
  </si>
  <si>
    <t>72.06.04.04</t>
  </si>
  <si>
    <t xml:space="preserve">BOMBA PROJECAO DE CONC.MAN.10M3/H COND.D                                       </t>
  </si>
  <si>
    <t>72.06.05.01</t>
  </si>
  <si>
    <t xml:space="preserve">BOM.PROJ.CONC.C/LANCA TEL.23M3/H COND.A                                        </t>
  </si>
  <si>
    <t>72.06.05.02</t>
  </si>
  <si>
    <t xml:space="preserve">BOM.PROJ.CONC.C/LANCA TEL.23M3/H COND.B                                        </t>
  </si>
  <si>
    <t>72.06.05.03</t>
  </si>
  <si>
    <t xml:space="preserve">BOM.PROJ.CONC.C/LANCA TEL.23M3/H COND.C                                        </t>
  </si>
  <si>
    <t>72.06.05.04</t>
  </si>
  <si>
    <t xml:space="preserve">BOM.PROJ.CONC.C/LANCA TEL 23M3/H COND.D                                        </t>
  </si>
  <si>
    <t>72.07.01.01</t>
  </si>
  <si>
    <t xml:space="preserve">BOMBA HIDRAULICA PARA PROTENSAO COND.A                                         </t>
  </si>
  <si>
    <t>72.07.01.02</t>
  </si>
  <si>
    <t xml:space="preserve">BOMBA HIDRAULICA PARA PROTENSAO COND.B                                         </t>
  </si>
  <si>
    <t>72.07.01.03</t>
  </si>
  <si>
    <t xml:space="preserve">BOMBA HIDRAULICA PARA PROTENSAO COND.C                                         </t>
  </si>
  <si>
    <t>72.07.01.04</t>
  </si>
  <si>
    <t xml:space="preserve">BOMBA HIDRAULICA PARA PROTENSAO COND.D                                         </t>
  </si>
  <si>
    <t>72.07.06.01</t>
  </si>
  <si>
    <t xml:space="preserve">MACACO PROTENSAO S-6 COND. A                                                   </t>
  </si>
  <si>
    <t>72.07.06.02</t>
  </si>
  <si>
    <t xml:space="preserve">MACACO PROTENSAO S-6 COND. B                                                   </t>
  </si>
  <si>
    <t>72.07.06.03</t>
  </si>
  <si>
    <t xml:space="preserve">MACACO PROTENSAO S-6 COND. C                                                   </t>
  </si>
  <si>
    <t>72.07.06.04</t>
  </si>
  <si>
    <t xml:space="preserve">MACACO PROTENSAO S-6 COND. D                                                   </t>
  </si>
  <si>
    <t>72.07.07.01</t>
  </si>
  <si>
    <t xml:space="preserve">MACACO PROTENSAO K-350 COND. A                                                 </t>
  </si>
  <si>
    <t>72.07.07.02</t>
  </si>
  <si>
    <t xml:space="preserve">MACACO PROTENSAO K-350 COND. B                                                 </t>
  </si>
  <si>
    <t>72.07.07.03</t>
  </si>
  <si>
    <t xml:space="preserve">MACACO PROTENSAO K-350 COND. C                                                 </t>
  </si>
  <si>
    <t>72.07.07.04</t>
  </si>
  <si>
    <t xml:space="preserve">MACACO PROTENSAO K-350 COND. D                                                 </t>
  </si>
  <si>
    <t>72.08.01.01</t>
  </si>
  <si>
    <t xml:space="preserve">CAMINHAO IRRIGADEIRA 6000L COND. A                                             </t>
  </si>
  <si>
    <t>72.08.01.02</t>
  </si>
  <si>
    <t xml:space="preserve">CAMINHAO IRRIGADEIRA 6000L COND. B                                             </t>
  </si>
  <si>
    <t>72.08.01.03</t>
  </si>
  <si>
    <t xml:space="preserve">CAMINHAO IRRIGADEIRA 6000L COND. C                                             </t>
  </si>
  <si>
    <t>72.08.01.04</t>
  </si>
  <si>
    <t xml:space="preserve">CAMINHAO IRRIGADEIRA 6000L COND. D                                             </t>
  </si>
  <si>
    <t>72.08.01.05</t>
  </si>
  <si>
    <t xml:space="preserve">CAMINHAO IRRIGADEIRA 6000L COND. E                                             </t>
  </si>
  <si>
    <t>72.08.02.01</t>
  </si>
  <si>
    <t xml:space="preserve">CAMINHAO IRRIGADEIRA 9000L COND. A                                             </t>
  </si>
  <si>
    <t>72.08.02.02</t>
  </si>
  <si>
    <t xml:space="preserve">CAMINHAO IRRIGADEIRA 9000L COND. B                                             </t>
  </si>
  <si>
    <t>72.08.02.03</t>
  </si>
  <si>
    <t xml:space="preserve">CAMINHAO IRRIGADEIRA 9000L COND. C                                             </t>
  </si>
  <si>
    <t>72.08.02.04</t>
  </si>
  <si>
    <t xml:space="preserve">CAMINHAO IRRIGADEIRA 9000L COND. D                                             </t>
  </si>
  <si>
    <t>72.08.02.05</t>
  </si>
  <si>
    <t xml:space="preserve">CAMINHAO IRRIGADEIRA 9000L COND. E                                             </t>
  </si>
  <si>
    <t>72.09.01.01</t>
  </si>
  <si>
    <t xml:space="preserve">CAMINHAO BASCULANTE 5M3 COND. A                                                </t>
  </si>
  <si>
    <t>72.09.01.02</t>
  </si>
  <si>
    <t xml:space="preserve">CAMINHAO BASCULANTE 5M3 COND. B                                                </t>
  </si>
  <si>
    <t>72.09.01.03</t>
  </si>
  <si>
    <t xml:space="preserve">CAMINHAO BASCULANTE 5M3 COND. C                                                </t>
  </si>
  <si>
    <t>72.09.01.04</t>
  </si>
  <si>
    <t xml:space="preserve">CAMINHAO BASCULANTE 5M3 COND. D                                                </t>
  </si>
  <si>
    <t>72.09.01.05</t>
  </si>
  <si>
    <t xml:space="preserve">CAMINHAO BASCULANTE 5M3 COND. E                                                </t>
  </si>
  <si>
    <t>72.09.02.01</t>
  </si>
  <si>
    <t xml:space="preserve">CAMINHAO BASCULANTE 8M3 COND. A                                                </t>
  </si>
  <si>
    <t>72.09.02.02</t>
  </si>
  <si>
    <t xml:space="preserve">CAMINHAO BASCULANTE 8M3 COND. B                                                </t>
  </si>
  <si>
    <t>72.09.02.03</t>
  </si>
  <si>
    <t xml:space="preserve">CAMINHAO BASCULANTE 8M3 COND. C                                                </t>
  </si>
  <si>
    <t>72.09.02.04</t>
  </si>
  <si>
    <t xml:space="preserve">CAMINHAO BASCULANTE 8M3 COND. D                                                </t>
  </si>
  <si>
    <t>72.09.02.05</t>
  </si>
  <si>
    <t xml:space="preserve">CAMINHAO BASCULANTE 8M3 COND. E                                                </t>
  </si>
  <si>
    <t>72.09.04.01</t>
  </si>
  <si>
    <t xml:space="preserve">CHAS.BASC.12M3 C-A                                                             </t>
  </si>
  <si>
    <t>72.09.04.02</t>
  </si>
  <si>
    <t xml:space="preserve">CHAS.BASC.12M3 C-B                                                             </t>
  </si>
  <si>
    <t>72.09.04.03</t>
  </si>
  <si>
    <t xml:space="preserve">CHAS.BASC.12M3 C-C                                                             </t>
  </si>
  <si>
    <t>72.09.04.04</t>
  </si>
  <si>
    <t xml:space="preserve">CAMINHAO BASCULANTE 12M3 COND. D                                               </t>
  </si>
  <si>
    <t>72.09.04.05</t>
  </si>
  <si>
    <t xml:space="preserve">CHAS.BASC.12M3 C-E                                                             </t>
  </si>
  <si>
    <t>72.10.01.01</t>
  </si>
  <si>
    <t xml:space="preserve">CAMINHAO BASC.FORA ESTR. 18,3M3 COND. A                                        </t>
  </si>
  <si>
    <t>72.10.01.02</t>
  </si>
  <si>
    <t xml:space="preserve">CAMINHAO BASC. FORA ESTR. 18,3M3 COND. B                                       </t>
  </si>
  <si>
    <t>72.10.01.03</t>
  </si>
  <si>
    <t xml:space="preserve">CAMINHAO BASC. FORA ESTR. 18.3M3 COND. C                                       </t>
  </si>
  <si>
    <t>72.10.01.04</t>
  </si>
  <si>
    <t xml:space="preserve">CAMINHAO BASC.FORA ESTR. 18,3M3 COND. D                                        </t>
  </si>
  <si>
    <t>72.10.01.05</t>
  </si>
  <si>
    <t xml:space="preserve">CAMINHAO BASC.FORA ESTR.18,3M3 COND. E                                         </t>
  </si>
  <si>
    <t>72.11.01.01</t>
  </si>
  <si>
    <t xml:space="preserve">CAMINHAO BETONEIRA 5M3 COND. A                                                 </t>
  </si>
  <si>
    <t>72.11.01.02</t>
  </si>
  <si>
    <t xml:space="preserve">CAMINHAO BETONEIRA 5M3 COND. B                                                 </t>
  </si>
  <si>
    <t>72.11.01.03</t>
  </si>
  <si>
    <t xml:space="preserve">CAMINHAO BETONEIRA 5M3 COND. C                                                 </t>
  </si>
  <si>
    <t>72.11.01.04</t>
  </si>
  <si>
    <t xml:space="preserve">CAMINHAO BETONEIRA 5M3 COND. D                                                 </t>
  </si>
  <si>
    <t>72.11.01.05</t>
  </si>
  <si>
    <t xml:space="preserve">CAMINHAO BETONEIRA 5M3 COND. E                                                 </t>
  </si>
  <si>
    <t>72.11.02.01</t>
  </si>
  <si>
    <t xml:space="preserve">CAMINHAO BETONEIRA 7M3 COND. A                                                 </t>
  </si>
  <si>
    <t>72.11.02.02</t>
  </si>
  <si>
    <t xml:space="preserve">CAMINHAO BETONEIRA 7M3 COND. B                                                 </t>
  </si>
  <si>
    <t>72.11.02.03</t>
  </si>
  <si>
    <t xml:space="preserve">CAMINHAO BETONEIRA 7M3 COND. C                                                 </t>
  </si>
  <si>
    <t>72.11.02.04</t>
  </si>
  <si>
    <t xml:space="preserve">CAMINHAO BETONEIRA 7M3 COND. D                                                 </t>
  </si>
  <si>
    <t>72.11.02.05</t>
  </si>
  <si>
    <t xml:space="preserve">CAMINHAO BETONEIRA 7M3 COND. E                                                 </t>
  </si>
  <si>
    <t>72.11.03.01</t>
  </si>
  <si>
    <t xml:space="preserve">CAMINHAO P/BOMBEAMENTO DE CONC. COND. A                                        </t>
  </si>
  <si>
    <t>72.11.03.02</t>
  </si>
  <si>
    <t xml:space="preserve">CAMINHAO P/BOMBEAMENTO DE CONC. COND. B                                        </t>
  </si>
  <si>
    <t>72.11.03.03</t>
  </si>
  <si>
    <t xml:space="preserve">CAMINHAO P/BOMBEAMENTO DE CONC. COND. C                                        </t>
  </si>
  <si>
    <t>72.11.03.04</t>
  </si>
  <si>
    <t xml:space="preserve">CAMINHAO P/BOMBEAMENTO DE CONC. COND. D                                        </t>
  </si>
  <si>
    <t>72.11.03.05</t>
  </si>
  <si>
    <t xml:space="preserve">CAMINHAO P/BOMBEAMENTO DE CONC. COND. E                                        </t>
  </si>
  <si>
    <t>72.12.01.01</t>
  </si>
  <si>
    <t xml:space="preserve">CAMINHAO CARROC. MADEIRA 4,5T COND. A                                          </t>
  </si>
  <si>
    <t>72.12.01.02</t>
  </si>
  <si>
    <t xml:space="preserve">CAMINHAO CARROC. MADEIRA 4,5T COND. B                                          </t>
  </si>
  <si>
    <t>72.12.01.03</t>
  </si>
  <si>
    <t xml:space="preserve">CAMINHAO CARROC. MADEIRA 4,5T COND. C                                          </t>
  </si>
  <si>
    <t>72.12.01.04</t>
  </si>
  <si>
    <t xml:space="preserve">CAMINHAO CARROC. MADEIRA 4,5T COND. D                                          </t>
  </si>
  <si>
    <t>72.12.01.05</t>
  </si>
  <si>
    <t xml:space="preserve">CAMINHAO CARROC. MADEIRA 4,5 T COND. E                                         </t>
  </si>
  <si>
    <t>72.12.02.01</t>
  </si>
  <si>
    <t xml:space="preserve">CAMINHAO CARROC. MADEIRA 8,0T COND. A                                          </t>
  </si>
  <si>
    <t>72.12.02.02</t>
  </si>
  <si>
    <t xml:space="preserve">CAMINHAO CARROC. MADEIRA 8,0T COND. B                                          </t>
  </si>
  <si>
    <t>72.12.02.03</t>
  </si>
  <si>
    <t xml:space="preserve">CAMINHAO CARROC. MADEIRA 8,0T COND. C                                          </t>
  </si>
  <si>
    <t>72.12.02.04</t>
  </si>
  <si>
    <t xml:space="preserve">CAMINHAO CARROC. MADEIRA 8,0T COND. D                                          </t>
  </si>
  <si>
    <t>72.12.02.05</t>
  </si>
  <si>
    <t xml:space="preserve">CAMINHAO CARROC. MADEIRA 8,0 TON COND. E                                       </t>
  </si>
  <si>
    <t>72.12.03.01</t>
  </si>
  <si>
    <t xml:space="preserve">CAMINHAO CARROC. MADEIRA 10,5T COND. A                                         </t>
  </si>
  <si>
    <t>72.12.03.02</t>
  </si>
  <si>
    <t xml:space="preserve">CAMINHAO CARROC. MADEIRA 10,5T COND. B                                         </t>
  </si>
  <si>
    <t>72.12.03.03</t>
  </si>
  <si>
    <t xml:space="preserve">CAMINHAO CARROC. MADEIRA 10,5T COND. C                                         </t>
  </si>
  <si>
    <t>72.12.03.04</t>
  </si>
  <si>
    <t xml:space="preserve">CAMINHAO CARROC. MADEIRA 10,5T COND. D                                         </t>
  </si>
  <si>
    <t>72.12.03.05</t>
  </si>
  <si>
    <t xml:space="preserve">CAMINHAO CARROC. MADEIRA 10,5T COND. E                                         </t>
  </si>
  <si>
    <t>72.12.04.01</t>
  </si>
  <si>
    <t xml:space="preserve">CAMINHAO PARA LUBRIFICACAO 3000L COND. A                                       </t>
  </si>
  <si>
    <t>72.12.04.02</t>
  </si>
  <si>
    <t xml:space="preserve">CAMINHAO PARA LUBRIFICACAO 3000L COND. B                                       </t>
  </si>
  <si>
    <t>72.12.04.03</t>
  </si>
  <si>
    <t xml:space="preserve">CAMINHAO PARA LUBRIFICACAO 3000L COND. C                                       </t>
  </si>
  <si>
    <t>72.12.04.04</t>
  </si>
  <si>
    <t xml:space="preserve">CAMINHAO PARA LUBRIFICACAO 3000L COND. D                                       </t>
  </si>
  <si>
    <t>72.12.04.05</t>
  </si>
  <si>
    <t xml:space="preserve">CAMINHAO P/ LUBRIFICACAO 3000L COND. E                                         </t>
  </si>
  <si>
    <t>72.12.05.01</t>
  </si>
  <si>
    <t xml:space="preserve">CAMINHAO PARA LUBRIFICACAO 7000L COND. A                                       </t>
  </si>
  <si>
    <t>72.12.05.02</t>
  </si>
  <si>
    <t xml:space="preserve">CAMINHAO PARA LUBRIFICACAO 7000L COND. B                                       </t>
  </si>
  <si>
    <t>72.12.05.03</t>
  </si>
  <si>
    <t xml:space="preserve">CAMINHAO PARA LUBRIFICACAO 7000L COND. C                                       </t>
  </si>
  <si>
    <t>72.12.05.04</t>
  </si>
  <si>
    <t xml:space="preserve">CAMINHAO PARA LUBRIFICACAO 7000L COND. D                                       </t>
  </si>
  <si>
    <t>72.12.05.05</t>
  </si>
  <si>
    <t xml:space="preserve">CAMINHAO P/LUBRIFICACAO 7000L COND. E                                          </t>
  </si>
  <si>
    <t>72.12.06.01</t>
  </si>
  <si>
    <t xml:space="preserve">CAMINHAO ABASTECEDOR COND. A                                                   </t>
  </si>
  <si>
    <t>72.12.06.02</t>
  </si>
  <si>
    <t xml:space="preserve">CAMINHAO ABASTECEDOR COND. B                                                   </t>
  </si>
  <si>
    <t>72.12.06.03</t>
  </si>
  <si>
    <t xml:space="preserve">CAMINHAO ABASTECEDOR COND. C                                                   </t>
  </si>
  <si>
    <t>72.12.06.04</t>
  </si>
  <si>
    <t xml:space="preserve">CAMINHAO ABASTECEDOR COND. D                                                   </t>
  </si>
  <si>
    <t>72.12.06.05</t>
  </si>
  <si>
    <t xml:space="preserve">CAMINHAO ABASTECEDOR COND. E                                                   </t>
  </si>
  <si>
    <t>72.12.07.01</t>
  </si>
  <si>
    <t xml:space="preserve">CAMINHAO CARROC.BOIAD.R.8T COND. A                                             </t>
  </si>
  <si>
    <t>72.12.07.02</t>
  </si>
  <si>
    <t xml:space="preserve">CAMINHAO CARROC.BOIAD.R.8T COND. B                                             </t>
  </si>
  <si>
    <t>72.12.07.03</t>
  </si>
  <si>
    <t xml:space="preserve">CAMINHAO CARROC.BOIAD.R.8T COND. C                                             </t>
  </si>
  <si>
    <t>72.12.07.04</t>
  </si>
  <si>
    <t xml:space="preserve">CAMINHAO CARROC.BOIAD.R.8T COND. D                                             </t>
  </si>
  <si>
    <t>72.13.01.01</t>
  </si>
  <si>
    <t xml:space="preserve">CAMINHAO HIDROSSEMEADOR 5600L COND. A                                          </t>
  </si>
  <si>
    <t>72.13.01.02</t>
  </si>
  <si>
    <t xml:space="preserve">CAMINHAO HIDROSSEMEADOR 5600L COND. B                                          </t>
  </si>
  <si>
    <t>72.13.01.03</t>
  </si>
  <si>
    <t xml:space="preserve">CAMINHAO HIDROSSEMEADOR 5600L COND. C                                          </t>
  </si>
  <si>
    <t>72.13.01.04</t>
  </si>
  <si>
    <t xml:space="preserve">CAMINHAO HIDROSSEMEADOR 5600L COND. D                                          </t>
  </si>
  <si>
    <t>72.13.01.05</t>
  </si>
  <si>
    <t xml:space="preserve">CAMINHAO HIDROSSEMEADOR 5600L COND. E                                          </t>
  </si>
  <si>
    <t>72.14.01.01</t>
  </si>
  <si>
    <t xml:space="preserve">CAMINHAO ESPARGIDOR 6000L COND. A                                              </t>
  </si>
  <si>
    <t>72.14.01.02</t>
  </si>
  <si>
    <t xml:space="preserve">CAMINHAO ESPARGIDOR 6000L COND. B                                              </t>
  </si>
  <si>
    <t>72.14.01.03</t>
  </si>
  <si>
    <t xml:space="preserve">CAMINHAO ESPARGIDOR 6000L COND. C                                              </t>
  </si>
  <si>
    <t>72.14.01.04</t>
  </si>
  <si>
    <t xml:space="preserve">CAMINHAO ESPARGIDOR 6000L COND. D                                              </t>
  </si>
  <si>
    <t>72.14.01.05</t>
  </si>
  <si>
    <t xml:space="preserve">CAMINHAO ESPARGIDOR 6000L COND. E                                              </t>
  </si>
  <si>
    <t>72.15.01.01</t>
  </si>
  <si>
    <t xml:space="preserve">CAMINHAO GUINCHO LANC.TELES.3,75T COND.A                                       </t>
  </si>
  <si>
    <t>72.15.01.02</t>
  </si>
  <si>
    <t xml:space="preserve">CAMINHAO GUINCHO LANC.TELES.3,75T COND.B                                       </t>
  </si>
  <si>
    <t>72.15.01.03</t>
  </si>
  <si>
    <t xml:space="preserve">CAMINHAO GUINCHO LANC.TELES.3,75T COND.C                                       </t>
  </si>
  <si>
    <t>72.15.01.04</t>
  </si>
  <si>
    <t xml:space="preserve">CAMINHAO GUINCHO LANC.TELES.3,75T COND.D                                       </t>
  </si>
  <si>
    <t>72.15.01.05</t>
  </si>
  <si>
    <t xml:space="preserve">CAMINHAO GUINCHO LANC.TELES.3,75T COND.E                                       </t>
  </si>
  <si>
    <t>72.15.02.01</t>
  </si>
  <si>
    <t xml:space="preserve">CAMINHAO GUINCHO LANC.TELES.4,10T COND.A                                       </t>
  </si>
  <si>
    <t>72.15.02.02</t>
  </si>
  <si>
    <t xml:space="preserve">CAMINHAO GUINCHO LANC.TELES.4,10T COND.B                                       </t>
  </si>
  <si>
    <t>72.15.02.03</t>
  </si>
  <si>
    <t xml:space="preserve">CAMINHAO GUINCHO LANC.TELES.4,10T COND.C                                       </t>
  </si>
  <si>
    <t>72.15.02.04</t>
  </si>
  <si>
    <t xml:space="preserve">CAMINHAO GUINCHO LANC.TELES.4,10T COND.D                                       </t>
  </si>
  <si>
    <t>72.15.02.05</t>
  </si>
  <si>
    <t xml:space="preserve">CAMINHAO GUINCHO LANC.TELES.4,10T COND.E                                       </t>
  </si>
  <si>
    <t>72.15.03.01</t>
  </si>
  <si>
    <t xml:space="preserve">CAMINHAO CARROCERIA COM GUINDAUTO 640-18COND. A                                </t>
  </si>
  <si>
    <t>72.15.03.02</t>
  </si>
  <si>
    <t xml:space="preserve">CAMINHAO CARROCERIA COM GUINDAUTO 640-18, COND. B                              </t>
  </si>
  <si>
    <t>72.15.03.03</t>
  </si>
  <si>
    <t xml:space="preserve">CAMINHAO CARROCERIA COM GUINDAUTO 640-18, COND. C                              </t>
  </si>
  <si>
    <t>72.15.03.04</t>
  </si>
  <si>
    <t xml:space="preserve">CAMINHAO CAR. GUINDAUTO 640-18                                                 </t>
  </si>
  <si>
    <t>72.15.03.05</t>
  </si>
  <si>
    <t xml:space="preserve">CAMINHAO CARROCERIA COM GUINDAUTO 640-18, COND. E                              </t>
  </si>
  <si>
    <t>72.16.01.01</t>
  </si>
  <si>
    <t xml:space="preserve">CAMINHAO C/USINA LAMA ASFAL.10,5T COND.A                                       </t>
  </si>
  <si>
    <t>72.16.01.02</t>
  </si>
  <si>
    <t xml:space="preserve">CAMINHAO C/USINA LAMA ASFAL.10,5T COND.B                                       </t>
  </si>
  <si>
    <t>72.16.01.03</t>
  </si>
  <si>
    <t xml:space="preserve">CAMINHAO C/USINA LAMA ASFAL.10,5T COND.C                                       </t>
  </si>
  <si>
    <t>72.16.01.04</t>
  </si>
  <si>
    <t xml:space="preserve">CAMINHAO C/USINA LAMA ASFAL.10,5T COND.D                                       </t>
  </si>
  <si>
    <t>72.16.01.05</t>
  </si>
  <si>
    <t xml:space="preserve">CAMINHAO C/USINA LAMA ASFAL.10,5T COND.E                                       </t>
  </si>
  <si>
    <t>72.16.02.01</t>
  </si>
  <si>
    <t xml:space="preserve">CAMINHAO USINA P/MICROP.9M3 COND.A                                             </t>
  </si>
  <si>
    <t>72.16.02.02</t>
  </si>
  <si>
    <t xml:space="preserve">CAMINHAO USINA P/MICROP.9M3 COND.B                                             </t>
  </si>
  <si>
    <t>72.16.02.03</t>
  </si>
  <si>
    <t xml:space="preserve">CAMINHAO USINA P/MICROP.9M3 COND. C                                            </t>
  </si>
  <si>
    <t>72.16.02.04</t>
  </si>
  <si>
    <t xml:space="preserve">CAMINHAO USINA P/MICROP.9M3 COND.D                                             </t>
  </si>
  <si>
    <t>72.17.01.01</t>
  </si>
  <si>
    <t xml:space="preserve">CAMINHAO PANTOGRAFICO ATE 9M COND. A                                           </t>
  </si>
  <si>
    <t>72.17.01.02</t>
  </si>
  <si>
    <t xml:space="preserve">CAMINHAO PANTOGRAFICO ATE 9M COND. B                                           </t>
  </si>
  <si>
    <t>72.17.01.03</t>
  </si>
  <si>
    <t xml:space="preserve">CAMINHAO PANTOGRAFICO ATE 9M COND. C                                           </t>
  </si>
  <si>
    <t>72.17.01.04</t>
  </si>
  <si>
    <t xml:space="preserve">CAMINHAO PANTOGRAFICO ATE 9M COND. D                                           </t>
  </si>
  <si>
    <t>72.18.01.01</t>
  </si>
  <si>
    <t xml:space="preserve">CAVALO MECANICO C/CARRETA 30000KG COND.A                                       </t>
  </si>
  <si>
    <t>72.18.01.02</t>
  </si>
  <si>
    <t xml:space="preserve">CAVALO MECANICO C/CARRETA 30000KG COND.B                                       </t>
  </si>
  <si>
    <t>72.18.01.03</t>
  </si>
  <si>
    <t xml:space="preserve">CAVALO MECANICO C/CARRETA 30000KG COND.C                                       </t>
  </si>
  <si>
    <t>72.18.01.04</t>
  </si>
  <si>
    <t xml:space="preserve">CAVALO MECANICO C/CARRETA 30000KG COND.D                                       </t>
  </si>
  <si>
    <t>72.18.01.05</t>
  </si>
  <si>
    <t xml:space="preserve">CAVALO MECANICO C/CARRETA 30000KG COND.E                                       </t>
  </si>
  <si>
    <t>72.18.02.01</t>
  </si>
  <si>
    <t xml:space="preserve">CAVALO MECANICO C/PRANCHA 30000KG COND.A                                       </t>
  </si>
  <si>
    <t>72.18.02.02</t>
  </si>
  <si>
    <t xml:space="preserve">CAVALO MECANICO C/PRANCHA 30000KG COND.B                                       </t>
  </si>
  <si>
    <t>72.18.02.03</t>
  </si>
  <si>
    <t xml:space="preserve">CAVALO MECANICO C/PRANCHA 30000KG COND.C                                       </t>
  </si>
  <si>
    <t>72.18.02.04</t>
  </si>
  <si>
    <t xml:space="preserve">CAVALO MECANICO C/PRANCHA 30000KG COND.D                                       </t>
  </si>
  <si>
    <t>72.18.02.05</t>
  </si>
  <si>
    <t xml:space="preserve">CAVALO MECANICO C/PRANCHA 30000KG COND.E                                       </t>
  </si>
  <si>
    <t>72.19.01.01</t>
  </si>
  <si>
    <t xml:space="preserve">CAMPANULA COND. A                                                              </t>
  </si>
  <si>
    <t>72.19.01.02</t>
  </si>
  <si>
    <t xml:space="preserve">CAMPANULA COND. B                                                              </t>
  </si>
  <si>
    <t>72.19.01.03</t>
  </si>
  <si>
    <t xml:space="preserve">CAMPANULA COND. C                                                              </t>
  </si>
  <si>
    <t>72.19.01.04</t>
  </si>
  <si>
    <t xml:space="preserve">CAMPANULA COND. D                                                              </t>
  </si>
  <si>
    <t>72.20.01.01</t>
  </si>
  <si>
    <t xml:space="preserve">COMPACTADOR PERC.220M2/H MAN.COND.A                                            </t>
  </si>
  <si>
    <t>72.20.01.02</t>
  </si>
  <si>
    <t xml:space="preserve">COMPACTADOR PERC.220M2/H MAN.COND.B                                            </t>
  </si>
  <si>
    <t>72.20.01.03</t>
  </si>
  <si>
    <t xml:space="preserve">COMPACTADOR PERC.220M2/H MAN.COND.C                                            </t>
  </si>
  <si>
    <t>72.20.01.04</t>
  </si>
  <si>
    <t xml:space="preserve">COMPACTADOR PERC.220M2/H MAN.COND.D                                            </t>
  </si>
  <si>
    <t>72.20.02.01</t>
  </si>
  <si>
    <t xml:space="preserve">COMPACTADOR PLAC.VIB.MAN.1000M2/H COND.A                                       </t>
  </si>
  <si>
    <t>72.20.02.02</t>
  </si>
  <si>
    <t xml:space="preserve">COMPACTADOR PLAC.VIB.MAN.1000M2/H COND.B                                       </t>
  </si>
  <si>
    <t>72.20.02.03</t>
  </si>
  <si>
    <t xml:space="preserve">COMPACTADOR PLAC.VIB.MAN.1000M2/H COND.C                                       </t>
  </si>
  <si>
    <t>72.20.02.04</t>
  </si>
  <si>
    <t xml:space="preserve">COMPACTADOR PLAC.VIB.MAN.1000M2/H COND.D                                       </t>
  </si>
  <si>
    <t>72.21.01.01</t>
  </si>
  <si>
    <t xml:space="preserve">COMPRESSOR DE AR XA-90 MWD COND. A                                             </t>
  </si>
  <si>
    <t>72.21.01.02</t>
  </si>
  <si>
    <t xml:space="preserve">COMPRESSOR DE AR XA-90 MWD COND. B                                             </t>
  </si>
  <si>
    <t>72.21.01.03</t>
  </si>
  <si>
    <t xml:space="preserve">COMPRESSOR DE AR XA-90 MWD COND. C                                             </t>
  </si>
  <si>
    <t>72.21.01.04</t>
  </si>
  <si>
    <t xml:space="preserve">COMPRESSOR DE AR XA-90 MWD COND. D                                             </t>
  </si>
  <si>
    <t>72.21.02.01</t>
  </si>
  <si>
    <t xml:space="preserve">COMPRESSOR DE AR XA-125 MWD COND. A                                            </t>
  </si>
  <si>
    <t>72.21.02.02</t>
  </si>
  <si>
    <t xml:space="preserve">COMPRESSOR DE AR XA-125 MWD COND. B                                            </t>
  </si>
  <si>
    <t>72.21.02.03</t>
  </si>
  <si>
    <t xml:space="preserve">COMPRESSOR DE AR XA-125 MWD COND. C                                            </t>
  </si>
  <si>
    <t>72.21.02.04</t>
  </si>
  <si>
    <t xml:space="preserve">COMPRESSOR DE AR XA-125 MWD COND. D                                            </t>
  </si>
  <si>
    <t>72.21.03.01</t>
  </si>
  <si>
    <t xml:space="preserve">COMPRESSOR DE AR XA-175MWD COND. A                                             </t>
  </si>
  <si>
    <t>72.21.03.02</t>
  </si>
  <si>
    <t xml:space="preserve">COMPRESSOR DE AR XA-175MWD COND. B                                             </t>
  </si>
  <si>
    <t>72.21.03.03</t>
  </si>
  <si>
    <t xml:space="preserve">COMPRESSOR DE AR XA-175MWD COND. C                                             </t>
  </si>
  <si>
    <t>72.21.03.04</t>
  </si>
  <si>
    <t xml:space="preserve">COMPRESSOR DE AR XA-175MWD COND. D                                             </t>
  </si>
  <si>
    <t>72.21.04.01</t>
  </si>
  <si>
    <t xml:space="preserve">COMPRESSOR DE AR XA-360MWD COND. A                                             </t>
  </si>
  <si>
    <t>72.21.04.02</t>
  </si>
  <si>
    <t xml:space="preserve">COMPRESSOR DE AR XA-360MWD COND. B                                             </t>
  </si>
  <si>
    <t>72.21.04.03</t>
  </si>
  <si>
    <t xml:space="preserve">COMPRESSOR DE AR XA-360MWD COND. C                                             </t>
  </si>
  <si>
    <t>72.21.04.04</t>
  </si>
  <si>
    <t xml:space="preserve">COMPRESSOR DE AR XA-360MWD COND. D                                             </t>
  </si>
  <si>
    <t>72.22.01.01</t>
  </si>
  <si>
    <t xml:space="preserve">DEMARCADOR DE FAIXA A FRIO 250L COND.A                                         </t>
  </si>
  <si>
    <t>72.22.01.02</t>
  </si>
  <si>
    <t xml:space="preserve">DEMARCADOR DE FAIXA A FRIO 250L COND.B                                         </t>
  </si>
  <si>
    <t>72.22.01.03</t>
  </si>
  <si>
    <t xml:space="preserve">DEMARCADOR DE FAIXA A FRIO 250L COND.C                                         </t>
  </si>
  <si>
    <t>72.22.01.04</t>
  </si>
  <si>
    <t xml:space="preserve">DEMARCADOR DE FAIXA A FRIO 250L COND.D                                         </t>
  </si>
  <si>
    <t>72.22.03.01</t>
  </si>
  <si>
    <t xml:space="preserve">DEMARCADOR DE FAIXA A QUENTE 500L COND.A                                       </t>
  </si>
  <si>
    <t>72.22.03.02</t>
  </si>
  <si>
    <t xml:space="preserve">DEMARCADOR DE FAIXA A QUENTE 500L COND.B                                       </t>
  </si>
  <si>
    <t>72.22.03.03</t>
  </si>
  <si>
    <t xml:space="preserve">DEMARCADOR DE FAIXA A QUENTE 500L COND.C                                       </t>
  </si>
  <si>
    <t>72.22.03.04</t>
  </si>
  <si>
    <t xml:space="preserve">DEMARCADOR DE FAIXA A QUENTE 500L COND.D                                       </t>
  </si>
  <si>
    <t>72.23.01.01</t>
  </si>
  <si>
    <t xml:space="preserve">DISTRIBUIDOR AGREG.S/EST.1000T/H COND. A                                       </t>
  </si>
  <si>
    <t>72.23.01.02</t>
  </si>
  <si>
    <t xml:space="preserve">DISTRIBUIDOR AGREG.S/EST.1000T/H COND. B                                       </t>
  </si>
  <si>
    <t>72.23.01.03</t>
  </si>
  <si>
    <t xml:space="preserve">DISTRIBUIDOR AGREG.S/EST.1000T/H COND. C                                       </t>
  </si>
  <si>
    <t>72.23.01.04</t>
  </si>
  <si>
    <t xml:space="preserve">DISTRIBUIDOR AGREG.S/EST.1000T/H COND. D                                       </t>
  </si>
  <si>
    <t>72.23.02.01</t>
  </si>
  <si>
    <t xml:space="preserve">DISTRIBUIDOR AGREGADO 600T/H COND.A                                            </t>
  </si>
  <si>
    <t>72.23.02.02</t>
  </si>
  <si>
    <t xml:space="preserve">DISTRIBUIDOR AGREGADO 600T/H COND. B                                           </t>
  </si>
  <si>
    <t>72.23.02.03</t>
  </si>
  <si>
    <t xml:space="preserve">DISTRIBUIDOR AGREGADO 600T/H COND. C                                           </t>
  </si>
  <si>
    <t>72.23.02.04</t>
  </si>
  <si>
    <t xml:space="preserve">DISTRIBUIDOR AGREGADO 600T/H COND. D                                           </t>
  </si>
  <si>
    <t>72.23.03.01</t>
  </si>
  <si>
    <t xml:space="preserve">DISTR.ASF.REB.2400L COND. A                                                    </t>
  </si>
  <si>
    <t>72.23.03.02</t>
  </si>
  <si>
    <t xml:space="preserve">DISTR.ASF.REB.2400L COND. B                                                    </t>
  </si>
  <si>
    <t>72.23.03.03</t>
  </si>
  <si>
    <t xml:space="preserve">DISTR.ASF.REB.2400L COND. C                                                    </t>
  </si>
  <si>
    <t>72.23.03.04</t>
  </si>
  <si>
    <t xml:space="preserve">DISTR.ASF.REB.2400L COND. D                                                    </t>
  </si>
  <si>
    <t>72.24.01.01</t>
  </si>
  <si>
    <t xml:space="preserve">DISTR. ADUBOS E SEMENTES 700L COND. A                                          </t>
  </si>
  <si>
    <t>72.24.01.02</t>
  </si>
  <si>
    <t xml:space="preserve">DISTR. ADUBOS E SEMENTES 700L COND. B                                          </t>
  </si>
  <si>
    <t>72.24.01.03</t>
  </si>
  <si>
    <t xml:space="preserve">DISTR. ADUBOS E SEMENTES 700L COND. C                                          </t>
  </si>
  <si>
    <t>72.24.01.04</t>
  </si>
  <si>
    <t xml:space="preserve">DISTR. ADUBOS E SEMENTES 700L COND. D                                          </t>
  </si>
  <si>
    <t>72.25.01.01</t>
  </si>
  <si>
    <t xml:space="preserve">DRAGA COM EMBARCACAO AUX.400M3 COND. A                                         </t>
  </si>
  <si>
    <t>72.25.01.02</t>
  </si>
  <si>
    <t xml:space="preserve">DRAGA COM EMBARCACAO AUX.400M3 COND. B                                         </t>
  </si>
  <si>
    <t>72.25.01.03</t>
  </si>
  <si>
    <t xml:space="preserve">DRAGA COM EMBARCACAO AUX.400M3 COND. C                                         </t>
  </si>
  <si>
    <t>72.25.01.04</t>
  </si>
  <si>
    <t xml:space="preserve">DRAGA COM EMBARCACAO AUX 400M3 COND. D                                         </t>
  </si>
  <si>
    <t>72.26.01.01</t>
  </si>
  <si>
    <t xml:space="preserve">EQUIP.VIS.OAE C/LANC.TELESC.25M COND. A                                        </t>
  </si>
  <si>
    <t>72.26.01.02</t>
  </si>
  <si>
    <t xml:space="preserve">EQUIP.VIS.OAE C/LANC.TELESC.25M COND. B                                        </t>
  </si>
  <si>
    <t>72.26.01.03</t>
  </si>
  <si>
    <t xml:space="preserve">EQUIP.VIS.OAE C/LANC.TELESC.25M COND. C                                        </t>
  </si>
  <si>
    <t>72.26.01.04</t>
  </si>
  <si>
    <t xml:space="preserve">EQUIP.VIS.OAE C/LANC.TELESC.25M COND. D                                        </t>
  </si>
  <si>
    <t>72.26.02.01</t>
  </si>
  <si>
    <t xml:space="preserve">EQUIP.VIS.OAE C/LANC.ARTIC.12,14M COND.A                                       </t>
  </si>
  <si>
    <t>72.26.02.02</t>
  </si>
  <si>
    <t xml:space="preserve">EQUIP.VIS.OAE C/LANC.ARTIC.12,14M COND.B                                       </t>
  </si>
  <si>
    <t>72.26.02.03</t>
  </si>
  <si>
    <t xml:space="preserve">EQUIP.VIS.OAE C/LANC.ARTIC.12,14M COND.C                                       </t>
  </si>
  <si>
    <t>72.26.02.04</t>
  </si>
  <si>
    <t xml:space="preserve">EQUIP.VIS.OAE C/LANC.ARTIC.12,14M COND.D                                       </t>
  </si>
  <si>
    <t>72.26.03.01</t>
  </si>
  <si>
    <t xml:space="preserve">EQUIP.VIST.OAE TP TESOURA 7,62M COND. A                                        </t>
  </si>
  <si>
    <t>72.26.03.02</t>
  </si>
  <si>
    <t xml:space="preserve">EQUIP.VIST.OAE TP TESOURA 7,62M COND. B                                        </t>
  </si>
  <si>
    <t>72.26.03.03</t>
  </si>
  <si>
    <t xml:space="preserve">EQUIP.VIST.OAE TP TESOURA 7,62M COND. C                                        </t>
  </si>
  <si>
    <t>72.26.03.04</t>
  </si>
  <si>
    <t xml:space="preserve">EQUIP.VIST.OAE TP TESOURA 7,62M COND. D                                        </t>
  </si>
  <si>
    <t>72.27.01.01</t>
  </si>
  <si>
    <t xml:space="preserve">ESCAVADEIRA HIDR.S/EST.0,7M3 COND. A                                           </t>
  </si>
  <si>
    <t>72.27.01.02</t>
  </si>
  <si>
    <t xml:space="preserve">ESCAVADEIRA HIDR.S/EST.0,7M3 COND. B                                           </t>
  </si>
  <si>
    <t>72.27.01.03</t>
  </si>
  <si>
    <t xml:space="preserve">ESCAVADEIRA HIDR.S/EST.0,7M3 COND. C                                           </t>
  </si>
  <si>
    <t>72.27.01.04</t>
  </si>
  <si>
    <t xml:space="preserve">ESCAVADEIRA HIDR.S/EST.0,7M3 COND. D                                           </t>
  </si>
  <si>
    <t>72.27.02.01</t>
  </si>
  <si>
    <t xml:space="preserve">ESCAVADEIRA HIDR.S/EST.0,60M3 COND. A                                          </t>
  </si>
  <si>
    <t>72.27.02.02</t>
  </si>
  <si>
    <t xml:space="preserve">ESCAVADEIRA HIDR.S/EST.0,60M3 COND. B                                          </t>
  </si>
  <si>
    <t>72.27.02.03</t>
  </si>
  <si>
    <t xml:space="preserve">ESCAVADEIRA HIDR.S/EST.0,60M3 COND. C                                          </t>
  </si>
  <si>
    <t>72.27.02.04</t>
  </si>
  <si>
    <t xml:space="preserve">ESCAVADEIRA HIDR.S/EST.0,60M3 COND. D                                          </t>
  </si>
  <si>
    <t>72.27.03.01</t>
  </si>
  <si>
    <t xml:space="preserve">ESCAVADEIRA HID.S/EST.0,62M3 COND. A                                           </t>
  </si>
  <si>
    <t>72.27.03.02</t>
  </si>
  <si>
    <t xml:space="preserve">ESCAVADEIRA HID.S/EST.0,62M3 COND. B                                           </t>
  </si>
  <si>
    <t>72.27.03.03</t>
  </si>
  <si>
    <t xml:space="preserve">ESCAVADEIRA HID.S/EST.0,62M3 COND. C                                           </t>
  </si>
  <si>
    <t>72.27.03.04</t>
  </si>
  <si>
    <t xml:space="preserve">ESCAVADEIRA HID.S/EST.0,62M3 COND. D                                           </t>
  </si>
  <si>
    <t>72.27.04.01</t>
  </si>
  <si>
    <t xml:space="preserve">ESCAVADEIRA HID.S/EST.2,2M3 COND. A                                            </t>
  </si>
  <si>
    <t>72.27.04.02</t>
  </si>
  <si>
    <t xml:space="preserve">ESCAVADEIRA HID.S/EST.2,2M3 COND. B                                            </t>
  </si>
  <si>
    <t>72.27.04.03</t>
  </si>
  <si>
    <t xml:space="preserve">ESCAVADEIRA HID.S/EST.2,2M3 COND. C                                            </t>
  </si>
  <si>
    <t>72.27.04.04</t>
  </si>
  <si>
    <t xml:space="preserve">ESCAVADEIRA HID.S/EST.2,2M3 COND. D                                            </t>
  </si>
  <si>
    <t>72.27.05.01</t>
  </si>
  <si>
    <t xml:space="preserve">ESCAVADEIRA HIDR.S/PNEU 0,25M3 COND. A                                         </t>
  </si>
  <si>
    <t>72.27.05.02</t>
  </si>
  <si>
    <t xml:space="preserve">ESCAVADEIRA HIDR.S/PNEU 0,25M3 COND. B                                         </t>
  </si>
  <si>
    <t>72.27.05.03</t>
  </si>
  <si>
    <t xml:space="preserve">ESCAVADEIRA HIDR.S/PNEU 0,25M3 COND. C                                         </t>
  </si>
  <si>
    <t>72.27.05.04</t>
  </si>
  <si>
    <t xml:space="preserve">ESCAVADEIRA HIDR.S/PNEU 0,25M3 COND. D                                         </t>
  </si>
  <si>
    <t>72.28.01.01</t>
  </si>
  <si>
    <t xml:space="preserve">EMPILHADEIRA 2500KG COND. A                                                    </t>
  </si>
  <si>
    <t>72.28.01.02</t>
  </si>
  <si>
    <t xml:space="preserve">EMPILHADEIRA 2500KG COND. B                                                    </t>
  </si>
  <si>
    <t>72.28.01.03</t>
  </si>
  <si>
    <t xml:space="preserve">EMPILHADEIRA 2500KG COND. C                                                    </t>
  </si>
  <si>
    <t>72.28.01.04</t>
  </si>
  <si>
    <t xml:space="preserve">EMPILHADEIRA 2500KG COND. D                                                    </t>
  </si>
  <si>
    <t>72.28.02.01</t>
  </si>
  <si>
    <t xml:space="preserve">EMPILHADEIRA 5000KG COND. A                                                    </t>
  </si>
  <si>
    <t>72.28.02.02</t>
  </si>
  <si>
    <t xml:space="preserve">EMPILHADEIRA 5000KG COND. B                                                    </t>
  </si>
  <si>
    <t>72.28.02.03</t>
  </si>
  <si>
    <t xml:space="preserve">EMPILHADEIRA 5000KG COND. C                                                    </t>
  </si>
  <si>
    <t>72.28.02.04</t>
  </si>
  <si>
    <t xml:space="preserve">EMPILHADEIRA 5000KG COND. D                                                    </t>
  </si>
  <si>
    <t>72.29.01.01</t>
  </si>
  <si>
    <t xml:space="preserve">FRESADORA A FRIO S/PNEUS 150M2/H COND.A                                        </t>
  </si>
  <si>
    <t>72.29.01.02</t>
  </si>
  <si>
    <t xml:space="preserve">FRESADORA A FRIO S/PNEUS 150M2/H COND.B                                        </t>
  </si>
  <si>
    <t>72.29.01.03</t>
  </si>
  <si>
    <t xml:space="preserve">FRESADORA A FRIO S/PNEUS 150M2/H COND.C                                        </t>
  </si>
  <si>
    <t>72.29.01.04</t>
  </si>
  <si>
    <t xml:space="preserve">FRESADORA A FRIO S/PNEUS 150M2/H COND.D                                        </t>
  </si>
  <si>
    <t>72.29.02.01</t>
  </si>
  <si>
    <t xml:space="preserve">FRESADORA A FRIO S/PNEUS 670HP COND. A                                         </t>
  </si>
  <si>
    <t>72.29.02.02</t>
  </si>
  <si>
    <t xml:space="preserve">FRESADORA A FRIO S/PNEUS 670HP COND. B                                         </t>
  </si>
  <si>
    <t>72.29.02.03</t>
  </si>
  <si>
    <t xml:space="preserve">FRESADORA A FRIO S/PNEUS 670HP COND. C                                         </t>
  </si>
  <si>
    <t>72.29.02.04</t>
  </si>
  <si>
    <t xml:space="preserve">FRESADORA A FRIO S/PNEUS 670HP COND. D                                         </t>
  </si>
  <si>
    <t>72.30.01.01</t>
  </si>
  <si>
    <t xml:space="preserve">GRUA 12M COND. A                                                               </t>
  </si>
  <si>
    <t>72.30.01.02</t>
  </si>
  <si>
    <t xml:space="preserve">GRUA 12M COND. B                                                               </t>
  </si>
  <si>
    <t>72.30.01.03</t>
  </si>
  <si>
    <t xml:space="preserve">GRUA 12M COND. C                                                               </t>
  </si>
  <si>
    <t>72.30.01.04</t>
  </si>
  <si>
    <t xml:space="preserve">GRUA 12M COND. D                                                               </t>
  </si>
  <si>
    <t>72.31.01.01</t>
  </si>
  <si>
    <t xml:space="preserve">GRUPO GERADOR 40KVA COND. A                                                    </t>
  </si>
  <si>
    <t>72.31.01.02</t>
  </si>
  <si>
    <t xml:space="preserve">GRUPO GERADOR 40KVA COND. B                                                    </t>
  </si>
  <si>
    <t>72.31.01.03</t>
  </si>
  <si>
    <t xml:space="preserve">GRUPO GERADOR 40KVA COND. C                                                    </t>
  </si>
  <si>
    <t>72.31.01.04</t>
  </si>
  <si>
    <t xml:space="preserve">GRUPO GERADOR 40KVA COND. D                                                    </t>
  </si>
  <si>
    <t>72.31.02.01</t>
  </si>
  <si>
    <t xml:space="preserve">GRUPO GERADOR 55KVA COND. A                                                    </t>
  </si>
  <si>
    <t>72.31.02.02</t>
  </si>
  <si>
    <t xml:space="preserve">GRUPO GERADOR 55KVA COND. B                                                    </t>
  </si>
  <si>
    <t>72.31.02.03</t>
  </si>
  <si>
    <t xml:space="preserve">GRUPO GERADOR 55KVA COND. C                                                    </t>
  </si>
  <si>
    <t>72.31.02.04</t>
  </si>
  <si>
    <t xml:space="preserve">GRUPO GERADOR 55KVA COND. D                                                    </t>
  </si>
  <si>
    <t>72.31.03.01</t>
  </si>
  <si>
    <t xml:space="preserve">GRUPO GERADOR 83KVA COND. A                                                    </t>
  </si>
  <si>
    <t>72.31.03.02</t>
  </si>
  <si>
    <t xml:space="preserve">GRUPO GERADOR 83KVA COND. B                                                    </t>
  </si>
  <si>
    <t>72.31.03.03</t>
  </si>
  <si>
    <t xml:space="preserve">GRUPO GERADOR 83KVA COND. C                                                    </t>
  </si>
  <si>
    <t>72.31.03.04</t>
  </si>
  <si>
    <t xml:space="preserve">GRUPO GERADOR 83KVA COND. D                                                    </t>
  </si>
  <si>
    <t>72.31.04.01</t>
  </si>
  <si>
    <t xml:space="preserve">GRUPO GERADOR 115KVA COND. A                                                   </t>
  </si>
  <si>
    <t>72.31.04.02</t>
  </si>
  <si>
    <t xml:space="preserve">GRUPO GERADOR 115KVA COND. B                                                   </t>
  </si>
  <si>
    <t>72.31.04.03</t>
  </si>
  <si>
    <t xml:space="preserve">GRUPO GERADOR 115KVA COND. C                                                   </t>
  </si>
  <si>
    <t>72.31.04.04</t>
  </si>
  <si>
    <t xml:space="preserve">GRUPO GERADOR 115KVA COND. D                                                   </t>
  </si>
  <si>
    <t>72.31.05.01</t>
  </si>
  <si>
    <t xml:space="preserve">GRUPO GERADOR PORTATIL 3,5KVA COND. A                                          </t>
  </si>
  <si>
    <t>72.31.05.02</t>
  </si>
  <si>
    <t xml:space="preserve">GRUPO GERADOR PORTATIL 3,5KVA COND. B                                          </t>
  </si>
  <si>
    <t>72.31.05.03</t>
  </si>
  <si>
    <t xml:space="preserve">GRUPO GERADOR PORTATIL 3,5KVA COND. C                                          </t>
  </si>
  <si>
    <t>72.31.05.04</t>
  </si>
  <si>
    <t xml:space="preserve">GRUPO GERADOR PORTATIL 3,5KVA COND. D                                          </t>
  </si>
  <si>
    <t>72.31.06.01</t>
  </si>
  <si>
    <t xml:space="preserve">GRUPO GERADOR PORTATIL 7KVA COND. A                                            </t>
  </si>
  <si>
    <t>72.31.06.02</t>
  </si>
  <si>
    <t xml:space="preserve">GRUPO GERADOR PORTATIL 7KVA COND. B                                            </t>
  </si>
  <si>
    <t>72.31.06.03</t>
  </si>
  <si>
    <t xml:space="preserve">GRUPO GERADOR PORTATIL 7KVA COND. C                                            </t>
  </si>
  <si>
    <t>72.31.06.04</t>
  </si>
  <si>
    <t xml:space="preserve">GRUPO GERADOR PORTATIL 7KVA COND. D                                            </t>
  </si>
  <si>
    <t>72.32.01.01</t>
  </si>
  <si>
    <t xml:space="preserve">GUINCHO ELETRICO DE COLUNA 30M COND. A                                         </t>
  </si>
  <si>
    <t>72.32.01.02</t>
  </si>
  <si>
    <t xml:space="preserve">GUINCHO ELETRICO DE COLUNA 30M COND. B                                         </t>
  </si>
  <si>
    <t>72.32.01.03</t>
  </si>
  <si>
    <t xml:space="preserve">GUINCHO ELETRICO DE COLUNA 30M COND. C                                         </t>
  </si>
  <si>
    <t>72.32.01.04</t>
  </si>
  <si>
    <t xml:space="preserve">GUINCHO ELETRICO DE COLUNA 30M COND. D                                         </t>
  </si>
  <si>
    <t>72.32.02.01</t>
  </si>
  <si>
    <t xml:space="preserve">GUINCHO ELETRICO TIPO ELEV. 30M COND. A                                        </t>
  </si>
  <si>
    <t>72.32.02.02</t>
  </si>
  <si>
    <t xml:space="preserve">GUINCHO ELETRICO TIPO ELEV. 30M COND. B                                        </t>
  </si>
  <si>
    <t>72.32.02.03</t>
  </si>
  <si>
    <t xml:space="preserve">GUINCHO ELETRICO TIPO ELEV. 30M COND. C                                        </t>
  </si>
  <si>
    <t>72.32.02.04</t>
  </si>
  <si>
    <t xml:space="preserve">GUINCHO ELETRICO TIPO ELEV. 30M COND. D                                        </t>
  </si>
  <si>
    <t>72.33.01.01</t>
  </si>
  <si>
    <t xml:space="preserve">GUIND.HID.LANC.TELES.S/PN 20T COND. A                                          </t>
  </si>
  <si>
    <t>72.33.01.02</t>
  </si>
  <si>
    <t xml:space="preserve">GUIND.HID.LANC.TELES.S/PN 20T COND. B                                          </t>
  </si>
  <si>
    <t>72.33.01.03</t>
  </si>
  <si>
    <t xml:space="preserve">GUIND.HID.LANC.TELES.S/PN 20T COND. C                                          </t>
  </si>
  <si>
    <t>72.33.01.04</t>
  </si>
  <si>
    <t xml:space="preserve">GUIND.HID.LANC.TELES.S/PN 20T COND. D                                          </t>
  </si>
  <si>
    <t>72.33.02.01</t>
  </si>
  <si>
    <t xml:space="preserve">GUIND.HID.LANC.TELES.S/PN.27,2T COND. A                                        </t>
  </si>
  <si>
    <t>72.33.02.02</t>
  </si>
  <si>
    <t xml:space="preserve">GUIND.HID.LANC.TELES.S/PN.27,2T COND. B                                        </t>
  </si>
  <si>
    <t>72.33.02.03</t>
  </si>
  <si>
    <t xml:space="preserve">GUIND.HID.LANC.TELES.S/PN.27,2T COND. C                                        </t>
  </si>
  <si>
    <t>72.33.02.04</t>
  </si>
  <si>
    <t xml:space="preserve">GUIND.HID.LANC.TELES.S/PN.27,2T COND. D                                        </t>
  </si>
  <si>
    <t>72.34.01.01</t>
  </si>
  <si>
    <t xml:space="preserve">LAVA JATO 200L/H COND. A                                                       </t>
  </si>
  <si>
    <t>72.34.01.02</t>
  </si>
  <si>
    <t xml:space="preserve">LAVA JATO 200L/H COND. B                                                       </t>
  </si>
  <si>
    <t>72.34.01.03</t>
  </si>
  <si>
    <t xml:space="preserve">LAVA JATO 200L/H COND. C                                                       </t>
  </si>
  <si>
    <t>72.34.01.04</t>
  </si>
  <si>
    <t xml:space="preserve">LAVA JATO 200L/H COND. D                                                       </t>
  </si>
  <si>
    <t>72.35.01.01</t>
  </si>
  <si>
    <t xml:space="preserve">MARTELETE ROMP.PN.11,2KG COND. A                                               </t>
  </si>
  <si>
    <t>72.35.01.02</t>
  </si>
  <si>
    <t xml:space="preserve">MARTELETE ROMP.PN.11,2KG COND. B                                               </t>
  </si>
  <si>
    <t>72.35.01.03</t>
  </si>
  <si>
    <t xml:space="preserve">MARTELETE ROMP.PN.11,2KG COND. C                                               </t>
  </si>
  <si>
    <t>72.35.01.04</t>
  </si>
  <si>
    <t xml:space="preserve">MARTELETE ROMP.PN.11,2KG COND. D                                               </t>
  </si>
  <si>
    <t>72.35.02.01</t>
  </si>
  <si>
    <t xml:space="preserve">MARTELETE ROMP.PN.35KG COND. A                                                 </t>
  </si>
  <si>
    <t>72.35.02.02</t>
  </si>
  <si>
    <t xml:space="preserve">MARTELETE ROMP.PN.35KG COND. B                                                 </t>
  </si>
  <si>
    <t>72.35.02.03</t>
  </si>
  <si>
    <t xml:space="preserve">MARTELETE ROMP.PN.35KG COND. C                                                 </t>
  </si>
  <si>
    <t>72.35.02.04</t>
  </si>
  <si>
    <t xml:space="preserve">MARTELETE ROMP.PN.35KG COND. D                                                 </t>
  </si>
  <si>
    <t>72.35.03.01</t>
  </si>
  <si>
    <t xml:space="preserve">MARTELETE ROMP.PN.42KG COND. A                                                 </t>
  </si>
  <si>
    <t>72.35.03.02</t>
  </si>
  <si>
    <t xml:space="preserve">MARTELETE ROMP.PN.42KG COND. B                                                 </t>
  </si>
  <si>
    <t>72.35.03.03</t>
  </si>
  <si>
    <t xml:space="preserve">MARTELETE ROMP.PN.42KG COND. C                                                 </t>
  </si>
  <si>
    <t>72.35.03.04</t>
  </si>
  <si>
    <t xml:space="preserve">MARTELETE ROMP.PN.42KG COND. D                                                 </t>
  </si>
  <si>
    <t>72.36.01.01</t>
  </si>
  <si>
    <t xml:space="preserve">ROMPEDOR/DEMOL.HIDR.P/ESCAVAD. COND. A                                         </t>
  </si>
  <si>
    <t>72.36.01.02</t>
  </si>
  <si>
    <t xml:space="preserve">ROMPEDOR/DEMOL.HIDR.P/ESCAVAD. COND. B                                         </t>
  </si>
  <si>
    <t>72.36.01.03</t>
  </si>
  <si>
    <t xml:space="preserve">ROMPEDOR/DEMOL.HIDR.P/ESCAVAD. COND. C                                         </t>
  </si>
  <si>
    <t>72.36.01.04</t>
  </si>
  <si>
    <t xml:space="preserve">ROMPEDOR/DEMOL.HIDR.P/ESCAVAD. COND. D                                         </t>
  </si>
  <si>
    <t>72.36.02.01</t>
  </si>
  <si>
    <t xml:space="preserve">ROMPEDOR/DEMOL.HIDR.P/RETROESC. COND. A                                        </t>
  </si>
  <si>
    <t>72.36.02.02</t>
  </si>
  <si>
    <t xml:space="preserve">ROMPEDOR/DEMOL.HIDR.P/RETROESC. COND. B                                        </t>
  </si>
  <si>
    <t>72.36.02.03</t>
  </si>
  <si>
    <t xml:space="preserve">ROMPEDOR/DEMOL.HIDR.P/RETROESC. COND. C                                        </t>
  </si>
  <si>
    <t>72.36.02.04</t>
  </si>
  <si>
    <t xml:space="preserve">ROMPEDOR/DEMOL.HIDR.P/RETROESC. COND. D                                        </t>
  </si>
  <si>
    <t>72.37.01.01</t>
  </si>
  <si>
    <t xml:space="preserve">MOTONIVELADORA COM RIPPER 140HP COND. A                                        </t>
  </si>
  <si>
    <t>72.37.01.02</t>
  </si>
  <si>
    <t xml:space="preserve">MOTONIVELADORA COM RIPPER 140HP COND. B                                        </t>
  </si>
  <si>
    <t>72.37.01.03</t>
  </si>
  <si>
    <t xml:space="preserve">MOTONIVELADORA COM RIPPER 140HP COND. C                                        </t>
  </si>
  <si>
    <t>72.37.01.04</t>
  </si>
  <si>
    <t xml:space="preserve">MOTONIVELADORA COM RIPPER 140HP COND. D                                        </t>
  </si>
  <si>
    <t>72.37.02.01</t>
  </si>
  <si>
    <t xml:space="preserve">MOTONIVELADORA C/ESCARIF.(16200KG)COND.A                                       </t>
  </si>
  <si>
    <t>72.37.02.02</t>
  </si>
  <si>
    <t xml:space="preserve">MOTONIVELADORA C/ESCARIF.(16200KG)COND.B                                       </t>
  </si>
  <si>
    <t>72.37.02.03</t>
  </si>
  <si>
    <t xml:space="preserve">MOTONIVELADORA C/ESCARIF.(16200KG)COND.C                                       </t>
  </si>
  <si>
    <t>72.37.02.04</t>
  </si>
  <si>
    <t xml:space="preserve">MOTONIVELADORA C/ESCARIF.(16200KG)COND.D                                       </t>
  </si>
  <si>
    <t>72.38.01.01</t>
  </si>
  <si>
    <t xml:space="preserve">MOTOSCRAPER 15M3 COND. A                                                       </t>
  </si>
  <si>
    <t>72.38.01.02</t>
  </si>
  <si>
    <t xml:space="preserve">MOTOSCRAPER 15M3 COND. B                                                       </t>
  </si>
  <si>
    <t>72.38.01.03</t>
  </si>
  <si>
    <t xml:space="preserve">MOTOSCRAPER 15M3 COND. C                                                       </t>
  </si>
  <si>
    <t>72.38.01.04</t>
  </si>
  <si>
    <t xml:space="preserve">MOTOSCRAPER 15M3 COND. D                                                       </t>
  </si>
  <si>
    <t>72.38.02.01</t>
  </si>
  <si>
    <t xml:space="preserve">MOTOSCRAPER 26M3 COND. A                                                       </t>
  </si>
  <si>
    <t>72.38.02.02</t>
  </si>
  <si>
    <t xml:space="preserve">MOTOSCRAPER 26M3 COND. B                                                       </t>
  </si>
  <si>
    <t>72.38.02.03</t>
  </si>
  <si>
    <t xml:space="preserve">MOTOSCRAPER 26M3 COND. C                                                       </t>
  </si>
  <si>
    <t>72.38.02.04</t>
  </si>
  <si>
    <t xml:space="preserve">MOTOSCRAPER 26M3 COND. D                                                       </t>
  </si>
  <si>
    <t>72.39.01.01</t>
  </si>
  <si>
    <t xml:space="preserve">MAQUINA SOLDA ELETRICA (40-375A) COND.A                                        </t>
  </si>
  <si>
    <t>72.39.01.02</t>
  </si>
  <si>
    <t xml:space="preserve">MAQUINA SOLDA ELETRICA (40-375A) COND.B                                        </t>
  </si>
  <si>
    <t>72.39.01.03</t>
  </si>
  <si>
    <t xml:space="preserve">MAQUINA SOLDA ELETRICA (40-375A) COND.C                                        </t>
  </si>
  <si>
    <t>72.39.01.04</t>
  </si>
  <si>
    <t xml:space="preserve">MAQUINA SOLDA ELETRICA (40-375A) COND.D                                        </t>
  </si>
  <si>
    <t>72.39.02.01</t>
  </si>
  <si>
    <t xml:space="preserve">MAQUINA DE SOLDA A DIESEL COND. A                                              </t>
  </si>
  <si>
    <t>72.39.02.02</t>
  </si>
  <si>
    <t xml:space="preserve">MAQUINA SOLDA A DIESEL ATE 375A COND.B                                         </t>
  </si>
  <si>
    <t>72.39.02.03</t>
  </si>
  <si>
    <t xml:space="preserve">MAQUINA SOLDA A DIESEL ATE 375A COND.C                                         </t>
  </si>
  <si>
    <t>72.39.02.04</t>
  </si>
  <si>
    <t xml:space="preserve">MAQUINA SOLDA A DIESEL ATE 375A COND.D                                         </t>
  </si>
  <si>
    <t>72.39.03.01</t>
  </si>
  <si>
    <t xml:space="preserve">MACARICO DE CORTE COND. A                                                      </t>
  </si>
  <si>
    <t>72.39.03.02</t>
  </si>
  <si>
    <t xml:space="preserve">MACARICO DE CORTE COND. B                                                      </t>
  </si>
  <si>
    <t>72.39.03.03</t>
  </si>
  <si>
    <t xml:space="preserve">MACARICO DE CORTE COND. C                                                      </t>
  </si>
  <si>
    <t>72.39.03.04</t>
  </si>
  <si>
    <t xml:space="preserve">MACARICO DE CORTE COND. D                                                      </t>
  </si>
  <si>
    <t>72.40.01.01</t>
  </si>
  <si>
    <t xml:space="preserve">TEODOLITO COM TRIPE COND. A                                                    </t>
  </si>
  <si>
    <t>72.40.01.02</t>
  </si>
  <si>
    <t xml:space="preserve">TEODOLITO COM TRIPE COND. B                                                    </t>
  </si>
  <si>
    <t>72.40.01.03</t>
  </si>
  <si>
    <t xml:space="preserve">TEODOLITO COM TRIPE COND. C                                                    </t>
  </si>
  <si>
    <t>72.40.01.04</t>
  </si>
  <si>
    <t xml:space="preserve">TEODOLITO COM TRIPE COND. D                                                    </t>
  </si>
  <si>
    <t>72.40.02.01</t>
  </si>
  <si>
    <t xml:space="preserve">ESTACAO TOTAL COND. A                                                          </t>
  </si>
  <si>
    <t>72.40.02.02</t>
  </si>
  <si>
    <t xml:space="preserve">ESTACAO TOTAL COND. B                                                          </t>
  </si>
  <si>
    <t>72.40.02.03</t>
  </si>
  <si>
    <t xml:space="preserve">ESTACAO TOTAL COND. C                                                          </t>
  </si>
  <si>
    <t>72.40.02.04</t>
  </si>
  <si>
    <t xml:space="preserve">ESTACAO TOTAL COND. D                                                          </t>
  </si>
  <si>
    <t>72.40.03.01</t>
  </si>
  <si>
    <t xml:space="preserve">NIVEL COM TRIPE COND. A                                                        </t>
  </si>
  <si>
    <t>72.40.03.02</t>
  </si>
  <si>
    <t xml:space="preserve">NIVEL COM TRIPE COND. B                                                        </t>
  </si>
  <si>
    <t>72.40.03.03</t>
  </si>
  <si>
    <t xml:space="preserve">NIVEL COM TRIPE COND. C                                                        </t>
  </si>
  <si>
    <t>72.40.03.04</t>
  </si>
  <si>
    <t xml:space="preserve">NIVEL COM TRIPE COND. D                                                        </t>
  </si>
  <si>
    <t>72.41.01.01</t>
  </si>
  <si>
    <t xml:space="preserve">PA CARREG.S/PNEUS 1,7M3 A 1,9M3 - COND.A                                       </t>
  </si>
  <si>
    <t>72.41.01.02</t>
  </si>
  <si>
    <t xml:space="preserve">PA CARREG.S/PNEUS 1,7M3 A 1,9M3 - COND.B                                       </t>
  </si>
  <si>
    <t>72.41.01.03</t>
  </si>
  <si>
    <t xml:space="preserve">PA CARREG.S/PNEUS 1,7M3 A 1,9M3 - COND.C                                       </t>
  </si>
  <si>
    <t>72.41.01.04</t>
  </si>
  <si>
    <t xml:space="preserve">PA CARREG.S/PNEUS 1,7M3 A 1,9M3 - COND.D                                       </t>
  </si>
  <si>
    <t>72.41.02.01</t>
  </si>
  <si>
    <t xml:space="preserve">PA CARREG.S/PNEUS 1,91M3 A 2,5M3 -COND.A                                       </t>
  </si>
  <si>
    <t>72.41.02.02</t>
  </si>
  <si>
    <t xml:space="preserve">PA CARREG.S/PNEUS 1,91M3 A 2,5M3 -COND.B                                       </t>
  </si>
  <si>
    <t>72.41.02.03</t>
  </si>
  <si>
    <t xml:space="preserve">PA CARREG.S/PNEUS 1,91M3 A 2,5M3 -COND.C                                       </t>
  </si>
  <si>
    <t>72.41.02.04</t>
  </si>
  <si>
    <t xml:space="preserve">PA CARREG.S/PNEUS 1,91M3 A 2,5M3 -COND.D                                       </t>
  </si>
  <si>
    <t>72.41.03.01</t>
  </si>
  <si>
    <t xml:space="preserve">PA CARREG.S/PNEUS 3,3M3 A 3,8M3 - COND.A                                       </t>
  </si>
  <si>
    <t>72.41.03.02</t>
  </si>
  <si>
    <t xml:space="preserve">PA CARREG.S/PNEUS 3,3M3 A 3,8M3 - COND.B                                       </t>
  </si>
  <si>
    <t>72.41.03.03</t>
  </si>
  <si>
    <t xml:space="preserve">PA CARREG.S/PNEUS 3,3M3 A 3,8M3 - COND.C                                       </t>
  </si>
  <si>
    <t>72.41.03.04</t>
  </si>
  <si>
    <t xml:space="preserve">PA CARREG.S/PNEUS 3,3M3 A 3,8M3 - COND.D                                       </t>
  </si>
  <si>
    <t>72.41.04.01</t>
  </si>
  <si>
    <t xml:space="preserve">PA CARREG. S/ESTEIRA 1,85M3 COND. A                                            </t>
  </si>
  <si>
    <t>72.41.04.02</t>
  </si>
  <si>
    <t xml:space="preserve">PA CARREG S/ESTEIRA 1,85M3 COND. B                                             </t>
  </si>
  <si>
    <t>72.41.04.03</t>
  </si>
  <si>
    <t xml:space="preserve">PA CARREG. S/ESTEIRA 1,85M3 COND. C                                            </t>
  </si>
  <si>
    <t>72.41.04.04</t>
  </si>
  <si>
    <t xml:space="preserve">PA CARREG. S/ESTEIRA 1,85M3 COND. D                                            </t>
  </si>
  <si>
    <t>72.41.05.01</t>
  </si>
  <si>
    <t xml:space="preserve">PA CARREGADEIRA S/EST.2,3M3 COND. A                                            </t>
  </si>
  <si>
    <t>72.41.05.02</t>
  </si>
  <si>
    <t xml:space="preserve">PA CARREGADEIRA S/EST.2,3M3 COND. B                                            </t>
  </si>
  <si>
    <t>72.41.05.03</t>
  </si>
  <si>
    <t xml:space="preserve">PA CARREGADEIRA S/EST.2,3M3 COND. C                                            </t>
  </si>
  <si>
    <t>72.41.05.04</t>
  </si>
  <si>
    <t xml:space="preserve">PA CARREGADEIRA S/EST.2,3M3 COND. D                                            </t>
  </si>
  <si>
    <t>72.42.01.01</t>
  </si>
  <si>
    <t xml:space="preserve">PERFURATRIZ MANUAL COND. A                                                     </t>
  </si>
  <si>
    <t>72.42.01.02</t>
  </si>
  <si>
    <t xml:space="preserve">PERFURATRIZ MANUAL COND. B                                                     </t>
  </si>
  <si>
    <t>72.42.01.03</t>
  </si>
  <si>
    <t xml:space="preserve">PERFURATRIZ MANUAL COND. C                                                     </t>
  </si>
  <si>
    <t>72.42.01.04</t>
  </si>
  <si>
    <t xml:space="preserve">PERFURATRIZ MANUAL COND. D                                                     </t>
  </si>
  <si>
    <t>72.42.02.01</t>
  </si>
  <si>
    <t xml:space="preserve">PERFURATRIZ S/ESTEIRA COND. A                                                  </t>
  </si>
  <si>
    <t>72.42.02.02</t>
  </si>
  <si>
    <t xml:space="preserve">PERFURATRIZ S/ESTEIRA COND. B                                                  </t>
  </si>
  <si>
    <t>72.42.02.03</t>
  </si>
  <si>
    <t xml:space="preserve">PERFURATRIZ S/ESTEIRA COND. C                                                  </t>
  </si>
  <si>
    <t>72.42.02.04</t>
  </si>
  <si>
    <t xml:space="preserve">PERFURATRIZ S/ESTEIRA COND. D                                                  </t>
  </si>
  <si>
    <t>72.42.03.01</t>
  </si>
  <si>
    <t xml:space="preserve">PERFURATRIZ JUMBO 3 BRACOS COND. A                                             </t>
  </si>
  <si>
    <t>72.42.03.02</t>
  </si>
  <si>
    <t xml:space="preserve">PERFURATRIZ JUMBO 3 BRACOS COND. B                                             </t>
  </si>
  <si>
    <t>72.42.03.03</t>
  </si>
  <si>
    <t xml:space="preserve">PERFURATRIZ JUMBO 3 BRACOS COND. C                                             </t>
  </si>
  <si>
    <t>72.42.03.04</t>
  </si>
  <si>
    <t xml:space="preserve">PERFURATRIZ JUMBO 3 BRACOS COND. D                                             </t>
  </si>
  <si>
    <t>72.42.04.01</t>
  </si>
  <si>
    <t xml:space="preserve">SONDA ROTATIVA COND. A                                                         </t>
  </si>
  <si>
    <t>72.42.04.02</t>
  </si>
  <si>
    <t xml:space="preserve">SONDA ROTATIVA COND. B                                                         </t>
  </si>
  <si>
    <t>72.42.04.03</t>
  </si>
  <si>
    <t xml:space="preserve">SONDA ROTATIVA COND. C                                                         </t>
  </si>
  <si>
    <t>72.42.04.04</t>
  </si>
  <si>
    <t xml:space="preserve">SONDA ROTATIVA COND. D                                                         </t>
  </si>
  <si>
    <t>72.42.05.01</t>
  </si>
  <si>
    <t xml:space="preserve">PERFURADOR/CINZAL DE BAIXO PESO COND. A                                        </t>
  </si>
  <si>
    <t>72.42.05.02</t>
  </si>
  <si>
    <t xml:space="preserve">PERFURADOR/CINZAL DE BAIXO PESO COND. B                                        </t>
  </si>
  <si>
    <t>72.42.05.03</t>
  </si>
  <si>
    <t xml:space="preserve">PERFURADOR/CINZAL DE BAIXO PESO COND. C                                        </t>
  </si>
  <si>
    <t>72.42.05.04</t>
  </si>
  <si>
    <t xml:space="preserve">PERFURADOR/CINZAL DE BAIXO PESO COND. D                                        </t>
  </si>
  <si>
    <t>72.43.01.01</t>
  </si>
  <si>
    <t xml:space="preserve">RETROESCAV./CARREGADEIRA 0,77M3 COND. A                                        </t>
  </si>
  <si>
    <t>72.43.01.02</t>
  </si>
  <si>
    <t xml:space="preserve">RETROESCAV./CARREGADEIRA 0,77M3 COND. B                                        </t>
  </si>
  <si>
    <t>72.43.01.03</t>
  </si>
  <si>
    <t xml:space="preserve">RETROESCAV./CARREGADEIRA 0,77M3 COND. C                                        </t>
  </si>
  <si>
    <t>72.43.01.04</t>
  </si>
  <si>
    <t xml:space="preserve">RETROESCAV./CARREGADEIRA 0,77M3 COND. D                                        </t>
  </si>
  <si>
    <t>72.44.01.01</t>
  </si>
  <si>
    <t xml:space="preserve">ROCADEIRA MANUAL GASOLINA COND. A                                              </t>
  </si>
  <si>
    <t>72.44.01.02</t>
  </si>
  <si>
    <t xml:space="preserve">ROCADEIRA MANUAL GASOLINA COND. B                                              </t>
  </si>
  <si>
    <t>72.44.01.03</t>
  </si>
  <si>
    <t xml:space="preserve">ROCADEIRA MANUAL GASOLINA COND. C                                              </t>
  </si>
  <si>
    <t>72.44.01.04</t>
  </si>
  <si>
    <t xml:space="preserve">ROCADEIRA MANUAL GASOLINA COND. D                                              </t>
  </si>
  <si>
    <t>72.44.02.01</t>
  </si>
  <si>
    <t xml:space="preserve">ROCADEIRA MANUAL ELETRICA COND. A                                              </t>
  </si>
  <si>
    <t>72.44.02.02</t>
  </si>
  <si>
    <t xml:space="preserve">ROCADEIRA MANUAL ELETRICA COND. B                                              </t>
  </si>
  <si>
    <t>72.44.02.03</t>
  </si>
  <si>
    <t xml:space="preserve">ROCADEIRA MANUAL ELETRICA COND. C                                              </t>
  </si>
  <si>
    <t>72.44.02.04</t>
  </si>
  <si>
    <t xml:space="preserve">ROCADEIRA MANUAL ELETRICA COND. D                                              </t>
  </si>
  <si>
    <t>72.44.03.01</t>
  </si>
  <si>
    <t xml:space="preserve">ROCADEIRA ADAPT.P/TRAT.AGRIC.COND. A                                           </t>
  </si>
  <si>
    <t>72.44.03.02</t>
  </si>
  <si>
    <t xml:space="preserve">ROCADEIRA ADAPT.P/TRAT.AGRIC.COND. B                                           </t>
  </si>
  <si>
    <t>72.44.03.03</t>
  </si>
  <si>
    <t xml:space="preserve">ROCADEIRA ADAPT.P/TRAT.AGRIC.COND. C                                           </t>
  </si>
  <si>
    <t>72.44.03.04</t>
  </si>
  <si>
    <t xml:space="preserve">ROCADEIRA ADAPT.P/TRAT.AGRIC. COND. D                                          </t>
  </si>
  <si>
    <t>72.45.01.01</t>
  </si>
  <si>
    <t xml:space="preserve">ROLO COMPACT.VIBRAT.CILIN./PN 7T COND. A                                       </t>
  </si>
  <si>
    <t>72.45.01.02</t>
  </si>
  <si>
    <t xml:space="preserve">ROLO COMPACT.VIBRAT.CILIN./PN 7T COND. B                                       </t>
  </si>
  <si>
    <t>72.45.01.03</t>
  </si>
  <si>
    <t xml:space="preserve">ROLO COMPACT.VIBRAT.CILIN./PN 7T COND. C                                       </t>
  </si>
  <si>
    <t>72.45.01.04</t>
  </si>
  <si>
    <t xml:space="preserve">ROLO COMPACT.VIBRAT.CILIN./PN 7T COND. D                                       </t>
  </si>
  <si>
    <t>72.45.02.01</t>
  </si>
  <si>
    <t xml:space="preserve">ROLO COMPACT.VIBRAT.CILIN./PN7,7T COND.A                                       </t>
  </si>
  <si>
    <t>72.45.02.02</t>
  </si>
  <si>
    <t xml:space="preserve">ROLO COMPACT.VIBRAT.CILIN./PN7,7T COND.B                                       </t>
  </si>
  <si>
    <t>72.45.02.03</t>
  </si>
  <si>
    <t xml:space="preserve">ROLO COMPACT.VIBRAT.CILIN./PN7,7T COND.C                                       </t>
  </si>
  <si>
    <t>72.45.02.04</t>
  </si>
  <si>
    <t xml:space="preserve">ROLO COMPACT.VIBRAT.CILIN./PN7,7T COND.D                                       </t>
  </si>
  <si>
    <t>72.45.03.01</t>
  </si>
  <si>
    <t xml:space="preserve">ROLO COMPACT.VIBRAT.CILIN./PN10T COND.A                                        </t>
  </si>
  <si>
    <t>72.45.03.02</t>
  </si>
  <si>
    <t xml:space="preserve">ROLO COMPACT.VIBRAT.CILIN./PN10T COND.B                                        </t>
  </si>
  <si>
    <t>72.45.03.03</t>
  </si>
  <si>
    <t xml:space="preserve">ROLO COMPACT VIBRAT.CILIN./PN10T COND.C                                        </t>
  </si>
  <si>
    <t>72.45.03.04</t>
  </si>
  <si>
    <t xml:space="preserve">ROLO COMPACT.VIBRAT.CILIN./PN10T COND.D                                        </t>
  </si>
  <si>
    <t>72.45.04.01</t>
  </si>
  <si>
    <t xml:space="preserve">ROLO COMPACT.VIBR.CILIN./PN 11,3T COND.A                                       </t>
  </si>
  <si>
    <t>72.45.04.02</t>
  </si>
  <si>
    <t xml:space="preserve">ROLO COMPACT.VIBR.CILIN./PN 11,3T COND.B                                       </t>
  </si>
  <si>
    <t>72.45.04.03</t>
  </si>
  <si>
    <t xml:space="preserve">ROLO COMPACT.VIBR.CILIN./PN 11,3T COND.C                                       </t>
  </si>
  <si>
    <t>72.45.04.04</t>
  </si>
  <si>
    <t xml:space="preserve">ROLO COMPACT.VIBR.CILIN./PN 11,3T COND.D                                       </t>
  </si>
  <si>
    <t>72.45.05.01</t>
  </si>
  <si>
    <t xml:space="preserve">ROLO COMPACT.VIBR.CILIN./PN 15,5T COND.A                                       </t>
  </si>
  <si>
    <t>72.45.05.02</t>
  </si>
  <si>
    <t xml:space="preserve">ROLO COMPACT.VIBR.CILIN./PN 15,5T COND.B                                       </t>
  </si>
  <si>
    <t>72.45.05.03</t>
  </si>
  <si>
    <t xml:space="preserve">ROLO COMPACT.VIBR.CILIN./PN 15,5T COND.C                                       </t>
  </si>
  <si>
    <t>72.45.05.04</t>
  </si>
  <si>
    <t xml:space="preserve">ROLO COMPACT.VIBR.CILIN./PN 15,5T COND.D                                       </t>
  </si>
  <si>
    <t>72.45.06.01</t>
  </si>
  <si>
    <t xml:space="preserve">ROLO COMP.PE DE CARN./PN 15,5T COND. A                                         </t>
  </si>
  <si>
    <t>72.45.06.02</t>
  </si>
  <si>
    <t xml:space="preserve">ROLO COMP.PE DE CARN./PN 15,5T COND. B                                         </t>
  </si>
  <si>
    <t>72.45.06.03</t>
  </si>
  <si>
    <t xml:space="preserve">ROLO COMP.PE DE CARN./PN 15,5T COND. C                                         </t>
  </si>
  <si>
    <t>72.45.06.04</t>
  </si>
  <si>
    <t xml:space="preserve">ROLO COMP.PE DE CARN./PN 15,5T COND. D                                         </t>
  </si>
  <si>
    <t>72.46.01.01</t>
  </si>
  <si>
    <t xml:space="preserve">ROLO COMPACT.VIBR.ASF.7,2T COND. A                                             </t>
  </si>
  <si>
    <t>72.46.01.02</t>
  </si>
  <si>
    <t xml:space="preserve">ROLO COMPACT.VIBR.ASF.7,2T COND. B                                             </t>
  </si>
  <si>
    <t>72.46.01.03</t>
  </si>
  <si>
    <t xml:space="preserve">ROLO COMPACT.VIBR.ASF.7,2T COND. C                                             </t>
  </si>
  <si>
    <t>72.46.01.04</t>
  </si>
  <si>
    <t xml:space="preserve">ROLO COMPACT.VIBR.ASF.7,2T COND. D                                             </t>
  </si>
  <si>
    <t>72.46.02.01</t>
  </si>
  <si>
    <t xml:space="preserve">ROLO COMPACT.VIBR.ASF.10,2T COND. A                                            </t>
  </si>
  <si>
    <t>72.46.02.02</t>
  </si>
  <si>
    <t xml:space="preserve">ROLO COMPACT.VIBR.ASF.10,2T COND. B                                            </t>
  </si>
  <si>
    <t>72.46.02.03</t>
  </si>
  <si>
    <t xml:space="preserve">ROLO COMPACT.VIBR.ASF.10,2T COND. C                                            </t>
  </si>
  <si>
    <t>72.46.02.04</t>
  </si>
  <si>
    <t xml:space="preserve">ROLO COMPACT.VIBR.ASF.10,2T COND. D                                            </t>
  </si>
  <si>
    <t>72.47.01.01</t>
  </si>
  <si>
    <t xml:space="preserve">ROLO COMPACT. TANDEM 2,3TON COND. A                                            </t>
  </si>
  <si>
    <t>72.47.01.02</t>
  </si>
  <si>
    <t xml:space="preserve">ROLO COMPACT. TANDEM 2,3TON COND. B                                            </t>
  </si>
  <si>
    <t>72.47.01.03</t>
  </si>
  <si>
    <t xml:space="preserve">ROLO COMPACT. TANDEM 2,3TON COND. C                                            </t>
  </si>
  <si>
    <t>72.47.01.04</t>
  </si>
  <si>
    <t xml:space="preserve">ROLO COMPACT. TANDEM 2,3TON COND. D                                            </t>
  </si>
  <si>
    <t>72.47.02.01</t>
  </si>
  <si>
    <t xml:space="preserve">ROLO COMPACT. TANDEM 7TON COND. A                                              </t>
  </si>
  <si>
    <t>72.47.02.02</t>
  </si>
  <si>
    <t xml:space="preserve">ROLO COMPACT. TANDEM 7TON COND. B                                              </t>
  </si>
  <si>
    <t>72.47.02.03</t>
  </si>
  <si>
    <t xml:space="preserve">ROLO COMPACT. TANDEM 7TON COND. C                                              </t>
  </si>
  <si>
    <t>72.47.02.04</t>
  </si>
  <si>
    <t xml:space="preserve">ROLO COMPACT. TANDEM 7TON COND. D                                              </t>
  </si>
  <si>
    <t>72.47.03.01</t>
  </si>
  <si>
    <t xml:space="preserve">ROLO COMPACT. TANDEM 12TON COND. A                                             </t>
  </si>
  <si>
    <t>72.47.03.02</t>
  </si>
  <si>
    <t xml:space="preserve">ROLO COMPACT. TANDEM 12TON COND. B                                             </t>
  </si>
  <si>
    <t>72.47.03.03</t>
  </si>
  <si>
    <t xml:space="preserve">ROLO COMPACT. TANDEM 12TON COND. C                                             </t>
  </si>
  <si>
    <t>72.47.03.04</t>
  </si>
  <si>
    <t xml:space="preserve">ROLO COMPACT. TANDEM 12TON COND. D                                             </t>
  </si>
  <si>
    <t>72.48.01.01</t>
  </si>
  <si>
    <t xml:space="preserve">ROLO COMPACT.S/PNEU P/ASF. 12,5T COND. A                                       </t>
  </si>
  <si>
    <t>72.48.01.02</t>
  </si>
  <si>
    <t xml:space="preserve">ROLO COMPACT.S/PNEU P/ASF. 12,5T COND. B                                       </t>
  </si>
  <si>
    <t>72.48.01.03</t>
  </si>
  <si>
    <t xml:space="preserve">ROLO COMPACT.S/PNEU P/ASF. 12,5T COND. C                                       </t>
  </si>
  <si>
    <t>72.48.01.04</t>
  </si>
  <si>
    <t xml:space="preserve">ROLO COMPACT.S/PNEU P/ASF. 12,5T COND. D                                       </t>
  </si>
  <si>
    <t>72.48.02.01</t>
  </si>
  <si>
    <t xml:space="preserve">ROLO COMPACT. S/PNEU P/ASF. 27T COND. A                                        </t>
  </si>
  <si>
    <t>72.48.02.02</t>
  </si>
  <si>
    <t xml:space="preserve">ROLO COMPACT. S/PNEU P/ASF. 27T COND. B                                        </t>
  </si>
  <si>
    <t>72.48.02.03</t>
  </si>
  <si>
    <t xml:space="preserve">ROLO COMPACT. S/PNEU P/ASF. 27T COND. C                                        </t>
  </si>
  <si>
    <t>72.48.02.04</t>
  </si>
  <si>
    <t xml:space="preserve">ROLO COMPACT. S/PNEU P/ASF. 27T COND. D                                        </t>
  </si>
  <si>
    <t>72.49.01.01</t>
  </si>
  <si>
    <t xml:space="preserve">TRATOR AGRIC.C/PESO DE 3,7T COND. A                                            </t>
  </si>
  <si>
    <t>72.49.01.02</t>
  </si>
  <si>
    <t xml:space="preserve">TRATOR AGRIC.C/PESO DE 3,7T COND. B                                            </t>
  </si>
  <si>
    <t>72.49.01.03</t>
  </si>
  <si>
    <t xml:space="preserve">TRATOR AGRIC.C/PESO DE 3,7T COND. C                                            </t>
  </si>
  <si>
    <t>72.49.01.04</t>
  </si>
  <si>
    <t xml:space="preserve">TRATOR AGRIC.C/PESO DE 3,7T COND. D                                            </t>
  </si>
  <si>
    <t>72.49.02.01</t>
  </si>
  <si>
    <t xml:space="preserve">TRATOR AGRIC.C/PESO DE 5T COND. A                                              </t>
  </si>
  <si>
    <t>72.49.02.02</t>
  </si>
  <si>
    <t xml:space="preserve">TRATOR AGRIC.C/PESO DE 5T COND. B                                              </t>
  </si>
  <si>
    <t>72.49.02.03</t>
  </si>
  <si>
    <t xml:space="preserve">TRATOR AGRIC.C/PESO DE 5T COND. C                                              </t>
  </si>
  <si>
    <t>72.49.02.04</t>
  </si>
  <si>
    <t xml:space="preserve">TRATOR AGRIC.C/PESO DE 5T COND. D                                              </t>
  </si>
  <si>
    <t>72.49.03.01</t>
  </si>
  <si>
    <t xml:space="preserve">MICRO TRATOR C/APAR. DE GRAMA COND. A                                          </t>
  </si>
  <si>
    <t>72.49.03.02</t>
  </si>
  <si>
    <t xml:space="preserve">MICRO TRATOR C/APAR. DE GRAMA COND. B                                          </t>
  </si>
  <si>
    <t>72.49.03.03</t>
  </si>
  <si>
    <t xml:space="preserve">MICRO TRATOR C/APAR. DE GRAMA COND. C                                          </t>
  </si>
  <si>
    <t>72.49.03.04</t>
  </si>
  <si>
    <t xml:space="preserve">MICRO TRATOR C/APAR. DE GRAMA COND. D                                          </t>
  </si>
  <si>
    <t>72.49.04.01</t>
  </si>
  <si>
    <t xml:space="preserve">TRATOR EQUIP.C/TRIT.RESIDUOS VEG.COND. A                                       </t>
  </si>
  <si>
    <t>72.49.04.02</t>
  </si>
  <si>
    <t xml:space="preserve">TRATOR EQUIP.C/TRIT.RESIDUOS VEG.COND. B                                       </t>
  </si>
  <si>
    <t>72.49.04.03</t>
  </si>
  <si>
    <t xml:space="preserve">TRATOR EQUIP.C/TRIT.RESIDUOS VEG.COND. C                                       </t>
  </si>
  <si>
    <t>72.49.04.04</t>
  </si>
  <si>
    <t xml:space="preserve">TRATOR EQUIP.C/TRIT.RESIDUOS VEG.COND. D                                       </t>
  </si>
  <si>
    <t>72.49.05.01</t>
  </si>
  <si>
    <t xml:space="preserve">TRATOR AGRIC. C/PULVEMISTURADOR COND. A                                        </t>
  </si>
  <si>
    <t>72.49.05.02</t>
  </si>
  <si>
    <t xml:space="preserve">TRATOR AGRIC. C/PULVEMISTURADOR COND. B                                        </t>
  </si>
  <si>
    <t>72.49.05.03</t>
  </si>
  <si>
    <t xml:space="preserve">TRATOR AGRIC. C/PULVEMISTURADOR COND. C                                        </t>
  </si>
  <si>
    <t>72.49.05.04</t>
  </si>
  <si>
    <t xml:space="preserve">TRATOR AGRIC. C/PULVEMISTURADOR COND. D                                        </t>
  </si>
  <si>
    <t>72.50.01.01</t>
  </si>
  <si>
    <t xml:space="preserve">TRATOR S/EST.COM LAMINA 1,93M3 COND. A                                         </t>
  </si>
  <si>
    <t>72.50.01.02</t>
  </si>
  <si>
    <t xml:space="preserve">TRATOR S/EST.COM LAMINA 1,93M3 COND. B                                         </t>
  </si>
  <si>
    <t>72.50.01.03</t>
  </si>
  <si>
    <t xml:space="preserve">TRATOR S/EST.COM LAMINA 1,93M3 COND. C                                         </t>
  </si>
  <si>
    <t>72.50.01.04</t>
  </si>
  <si>
    <t xml:space="preserve">TRATOR S/EST.COM LAMINA 1,93M3 COND. D                                         </t>
  </si>
  <si>
    <t>72.50.02.01</t>
  </si>
  <si>
    <t xml:space="preserve">TRATOR S/EST. COM LAMINA 2,28M3 COND. A                                        </t>
  </si>
  <si>
    <t>72.50.02.02</t>
  </si>
  <si>
    <t xml:space="preserve">TRATOR S/EST. COM LAMINA 2,28M3 COND. B                                        </t>
  </si>
  <si>
    <t>72.50.02.03</t>
  </si>
  <si>
    <t xml:space="preserve">TRATOR S/EST. COM LAMINA 2,28M3 COND. C                                        </t>
  </si>
  <si>
    <t>72.50.02.04</t>
  </si>
  <si>
    <t xml:space="preserve">TRATOR S/EST. COM LAMINA 2,28M3 COND. D                                        </t>
  </si>
  <si>
    <t>72.50.03.01</t>
  </si>
  <si>
    <t xml:space="preserve">TRATOR S/EST.COM LAMINA 3,18M3 COND. A                                         </t>
  </si>
  <si>
    <t>72.50.03.02</t>
  </si>
  <si>
    <t xml:space="preserve">TRATOR S/EST.COM LAMINA 3,18M3 COND. B                                         </t>
  </si>
  <si>
    <t>72.50.03.03</t>
  </si>
  <si>
    <t xml:space="preserve">TRATOR S/EST.COM LAMINA 3,18M3 COND. C                                         </t>
  </si>
  <si>
    <t>72.50.03.04</t>
  </si>
  <si>
    <t xml:space="preserve">TRATOR S/EST.COM LAMINA 3,18M3 COND. D                                         </t>
  </si>
  <si>
    <t>72.50.04.01</t>
  </si>
  <si>
    <t xml:space="preserve">TRATOR S/EST. C/LAMINA/RIP.1,93M3 COND.A                                       </t>
  </si>
  <si>
    <t>72.50.04.02</t>
  </si>
  <si>
    <t xml:space="preserve">TRATOR S/EST. C/LAMINA/RIP.1,93M3 COND.B                                       </t>
  </si>
  <si>
    <t>72.50.04.03</t>
  </si>
  <si>
    <t xml:space="preserve">TRATOR S/EST. C/LAMINA/RIP.1,93M3 COND.C                                       </t>
  </si>
  <si>
    <t>72.50.04.04</t>
  </si>
  <si>
    <t xml:space="preserve">TRATOR S/EST. C/LAMINA/RIP.1,93M3 COND.D                                       </t>
  </si>
  <si>
    <t>72.50.05.01</t>
  </si>
  <si>
    <t xml:space="preserve">TRATOR S/EST. C/LAMINA/RIP.2,28M3 COND.A                                       </t>
  </si>
  <si>
    <t>72.50.05.02</t>
  </si>
  <si>
    <t xml:space="preserve">TRATOR S/EST. C/LAMINA/RIP.2,28M3 COND.B                                       </t>
  </si>
  <si>
    <t>72.50.05.03</t>
  </si>
  <si>
    <t xml:space="preserve">TRATOR S/EST. C/LAMINA/RIP.2,28M3 COND.C                                       </t>
  </si>
  <si>
    <t>72.50.05.04</t>
  </si>
  <si>
    <t xml:space="preserve">TRATOR S/EST. C/LAMINA/RIP.2,28M3 COND.D                                       </t>
  </si>
  <si>
    <t>72.50.06.01</t>
  </si>
  <si>
    <t xml:space="preserve">TRATOR S/EST. C/LAMINA/RIP.3,18M3 COND.A                                       </t>
  </si>
  <si>
    <t>72.50.06.02</t>
  </si>
  <si>
    <t xml:space="preserve">TRATOR S/EST. C/LAMINA/RIP.3,18M3 COND.B                                       </t>
  </si>
  <si>
    <t>72.50.06.03</t>
  </si>
  <si>
    <t xml:space="preserve">TRATOR S/EST. C/LAMINA/RIP.3,18M3 COND.C                                       </t>
  </si>
  <si>
    <t>72.50.06.04</t>
  </si>
  <si>
    <t xml:space="preserve">TRATOR S/EST. C/LAMINA/RIP.3,18M3 COND.D                                       </t>
  </si>
  <si>
    <t>72.52.01.01</t>
  </si>
  <si>
    <t xml:space="preserve">USINA DE CONCRETO 200M3/H COND. A                                              </t>
  </si>
  <si>
    <t>72.52.01.02</t>
  </si>
  <si>
    <t xml:space="preserve">USINA DE CONCRETO 200M3/H COND. B                                              </t>
  </si>
  <si>
    <t>72.52.01.03</t>
  </si>
  <si>
    <t xml:space="preserve">USINA DE CONCRETO 200M3/H COND. C                                              </t>
  </si>
  <si>
    <t>72.52.01.04</t>
  </si>
  <si>
    <t xml:space="preserve">USINA DE CONCRETO 200M3/H COND. D                                              </t>
  </si>
  <si>
    <t>72.52.02.01</t>
  </si>
  <si>
    <t xml:space="preserve">USINA DE CONCRETO 40M3/H COND. A                                               </t>
  </si>
  <si>
    <t>72.52.02.02</t>
  </si>
  <si>
    <t xml:space="preserve">USINA DE CONCRETO 40M3/H COND. B                                               </t>
  </si>
  <si>
    <t>72.52.02.03</t>
  </si>
  <si>
    <t xml:space="preserve">USINA DE CONCRETO 40M3/H COND. C                                               </t>
  </si>
  <si>
    <t>72.52.02.04</t>
  </si>
  <si>
    <t xml:space="preserve">USINA DE CONCRETO 40M3/H COND. D                                               </t>
  </si>
  <si>
    <t>72.52.03.01</t>
  </si>
  <si>
    <t xml:space="preserve">USINA ASFALTICA 60A80T/H COND. A                                               </t>
  </si>
  <si>
    <t>72.52.03.02</t>
  </si>
  <si>
    <t xml:space="preserve">USINA ASFALTICA 60A80T/H COND. B                                               </t>
  </si>
  <si>
    <t>72.52.03.03</t>
  </si>
  <si>
    <t xml:space="preserve">USINA ASFALTICA 60 A 80T/H COND. C                                             </t>
  </si>
  <si>
    <t>72.52.03.04</t>
  </si>
  <si>
    <t xml:space="preserve">USINA ASFALTICA 60 A 80 T/H COND. D                                            </t>
  </si>
  <si>
    <t>72.52.04.01</t>
  </si>
  <si>
    <t xml:space="preserve">USINA ASF.MATER.FRES.100A150T/H COND.A                                         </t>
  </si>
  <si>
    <t>72.52.04.02</t>
  </si>
  <si>
    <t xml:space="preserve">USINA ASF.MATER.FRES.100A150T/H COND.B                                         </t>
  </si>
  <si>
    <t>72.52.04.03</t>
  </si>
  <si>
    <t xml:space="preserve">USINA ASF.MATER.FRES.100A150T/H COND.C                                         </t>
  </si>
  <si>
    <t>72.52.04.04</t>
  </si>
  <si>
    <t xml:space="preserve">USINA ASF.MATER.FRES.100A150T/H COND.D                                         </t>
  </si>
  <si>
    <t>72.52.05.01</t>
  </si>
  <si>
    <t xml:space="preserve">USINA DE SOLOS 400TON/H COND. A                                                </t>
  </si>
  <si>
    <t>72.52.05.02</t>
  </si>
  <si>
    <t xml:space="preserve">USINA DE SOLOS 400TON/H COND. B                                                </t>
  </si>
  <si>
    <t>72.52.05.03</t>
  </si>
  <si>
    <t xml:space="preserve">USINA DE SOLOS 400TON/H COND. C                                                </t>
  </si>
  <si>
    <t>72.52.05.04</t>
  </si>
  <si>
    <t xml:space="preserve">USINA DE SOLOS 400TON/H COND. D                                                </t>
  </si>
  <si>
    <t>72.53.01.01</t>
  </si>
  <si>
    <t xml:space="preserve">VIBRADOR DE IMERSAO 12000VPM ELET.COND.A                                       </t>
  </si>
  <si>
    <t>72.53.01.02</t>
  </si>
  <si>
    <t xml:space="preserve">VIBRADOR DE IMERSAO 12000VPM ELET.COND.B                                       </t>
  </si>
  <si>
    <t>72.53.01.03</t>
  </si>
  <si>
    <t xml:space="preserve">VIBRADOR DE IMERSAO 12000VPM ELET.COND.C                                       </t>
  </si>
  <si>
    <t>72.53.01.04</t>
  </si>
  <si>
    <t xml:space="preserve">VIBRADOR DE IMERSAO 12000VPM ELET.COND.D                                       </t>
  </si>
  <si>
    <t>72.53.02.01</t>
  </si>
  <si>
    <t xml:space="preserve">VIBRADOR DE IMERSAO 12000VPM GAS.COND.A                                        </t>
  </si>
  <si>
    <t>72.53.02.02</t>
  </si>
  <si>
    <t xml:space="preserve">VIBRADOR DE IMERSAO 12000VPM GAS.COND.B                                        </t>
  </si>
  <si>
    <t>72.53.02.03</t>
  </si>
  <si>
    <t xml:space="preserve">VIBRADOR DE IMERSAO 12000VPM GAS.COND.C                                        </t>
  </si>
  <si>
    <t>72.53.02.04</t>
  </si>
  <si>
    <t xml:space="preserve">VIBRADOR DE IMERSAO 12000VPM GAS.COND.D                                        </t>
  </si>
  <si>
    <t>72.54.01.01</t>
  </si>
  <si>
    <t xml:space="preserve">VIBRO ACAB.ASF.S/EST.400T/H COND. A                                            </t>
  </si>
  <si>
    <t>72.54.01.02</t>
  </si>
  <si>
    <t xml:space="preserve">VIBRO ACAB.ASF.S/EST.400T/H COND.B                                             </t>
  </si>
  <si>
    <t>72.54.01.03</t>
  </si>
  <si>
    <t xml:space="preserve">VIBRO ACAB.ASF.S/EST.400T/H COND.C                                             </t>
  </si>
  <si>
    <t>72.54.01.04</t>
  </si>
  <si>
    <t xml:space="preserve">VIBRO ACAB.ASF.S/EST.400T/H COND.D                                             </t>
  </si>
  <si>
    <t>72.54.02.01</t>
  </si>
  <si>
    <t xml:space="preserve">VIBRO ACAB.ASF.S/EST. 2200TON/H COND.A                                         </t>
  </si>
  <si>
    <t>72.54.02.02</t>
  </si>
  <si>
    <t xml:space="preserve">VIBRO ACAB.ASF.S/EST. 2200TON/H COND.B                                         </t>
  </si>
  <si>
    <t>72.54.02.03</t>
  </si>
  <si>
    <t xml:space="preserve">VIBRO ACAB.ASF.S/EST. 2200TON/H COND.C                                         </t>
  </si>
  <si>
    <t>72.54.02.04</t>
  </si>
  <si>
    <t xml:space="preserve">VIBRO ACAB.ASF.S/EST. 2200TON/H COND.D                                         </t>
  </si>
  <si>
    <t>72.54.03.01</t>
  </si>
  <si>
    <t xml:space="preserve">VIBRO ACAB.ASF.S/EST.500TON/H COND. A                                          </t>
  </si>
  <si>
    <t>72.54.03.02</t>
  </si>
  <si>
    <t xml:space="preserve">VIBRO ACAB.ASF.S/EST.500TON/H COND. B                                          </t>
  </si>
  <si>
    <t>72.54.03.03</t>
  </si>
  <si>
    <t xml:space="preserve">VIBRO ACAB.ASF.S/EST.500TON/H COND. C                                          </t>
  </si>
  <si>
    <t>72.54.03.04</t>
  </si>
  <si>
    <t xml:space="preserve">VIBRO ACAB.ASF.S/EST.500TON/H COND. D                                          </t>
  </si>
  <si>
    <t>72.54.04.01</t>
  </si>
  <si>
    <t xml:space="preserve">VIBRO ACAB.ASF.S/PNEU 14,7T/H COND. A                                          </t>
  </si>
  <si>
    <t>72.54.04.02</t>
  </si>
  <si>
    <t xml:space="preserve">VIBRO ACAB.ASF.S/PNEU 14,7T/H COND. B                                          </t>
  </si>
  <si>
    <t>72.54.04.03</t>
  </si>
  <si>
    <t xml:space="preserve">VIBRO ACAB.ASF.S/PNEU 14,7T/H COND. C                                          </t>
  </si>
  <si>
    <t>72.54.04.04</t>
  </si>
  <si>
    <t xml:space="preserve">VIBRO ACAB.ASF.S/PNEU 14,7T/H COND. D                                          </t>
  </si>
  <si>
    <t>72.55.01.01</t>
  </si>
  <si>
    <t xml:space="preserve">VIBRO ACAB.CONCRETO 200M3/H COND. A                                            </t>
  </si>
  <si>
    <t>72.55.01.02</t>
  </si>
  <si>
    <t xml:space="preserve">VIBRO ACAB.CONCRETO 200M3/H COND. B                                            </t>
  </si>
  <si>
    <t>72.55.01.03</t>
  </si>
  <si>
    <t xml:space="preserve">VIBRO ACAB.CONCRETO 200M3/H COND. C                                            </t>
  </si>
  <si>
    <t>72.55.01.04</t>
  </si>
  <si>
    <t xml:space="preserve">VIBRO ACAB.CONCRETO 200M3/H COND. D                                            </t>
  </si>
  <si>
    <t>72.56.01.01</t>
  </si>
  <si>
    <t xml:space="preserve">SERRA PARA PAVIMENTO 8HP COND. A                                               </t>
  </si>
  <si>
    <t>72.56.01.02</t>
  </si>
  <si>
    <t xml:space="preserve">SERRA PARA PAVIMENTO 8HP COND. B                                               </t>
  </si>
  <si>
    <t>72.56.01.03</t>
  </si>
  <si>
    <t xml:space="preserve">SERRA PARA PAVIMENTO 8HP COND. C                                               </t>
  </si>
  <si>
    <t>72.56.01.04</t>
  </si>
  <si>
    <t xml:space="preserve">SERRA PARA PAVIMENTO 8HP COND. D                                               </t>
  </si>
  <si>
    <t>72.56.03.01</t>
  </si>
  <si>
    <t xml:space="preserve">SERRA PARA PAVIMENTO 9HP COND. A                                               </t>
  </si>
  <si>
    <t>72.56.03.02</t>
  </si>
  <si>
    <t xml:space="preserve">SERRA PARA PAVIMENTO 9HP COND. B                                               </t>
  </si>
  <si>
    <t>72.56.03.03</t>
  </si>
  <si>
    <t xml:space="preserve">SERRA PARA PAVIMENTO 9HP COND. C                                               </t>
  </si>
  <si>
    <t>72.56.03.04</t>
  </si>
  <si>
    <t xml:space="preserve">SERRA PARA PAVIMENTO 9HP COND. D                                               </t>
  </si>
  <si>
    <t>72.57.01.01</t>
  </si>
  <si>
    <t xml:space="preserve">SELADORA A FRIO 15HP COND. A                                                   </t>
  </si>
  <si>
    <t>72.57.01.02</t>
  </si>
  <si>
    <t xml:space="preserve">SELADORA A FRIO 15HP COND. B                                                   </t>
  </si>
  <si>
    <t>72.57.01.03</t>
  </si>
  <si>
    <t xml:space="preserve">SELADORA A FRIO 15HP COND. C                                                   </t>
  </si>
  <si>
    <t>72.57.01.04</t>
  </si>
  <si>
    <t xml:space="preserve">SELADORA A FRIO 15HP COND. D                                                   </t>
  </si>
  <si>
    <t>72.58.01.01</t>
  </si>
  <si>
    <t xml:space="preserve">UNIDADE APLIC.EXTRUSAO COND. A                                                 </t>
  </si>
  <si>
    <t>72.58.01.02</t>
  </si>
  <si>
    <t xml:space="preserve">UNIDADE APLIC.EXTRUSAO COND. B                                                 </t>
  </si>
  <si>
    <t>72.58.01.03</t>
  </si>
  <si>
    <t xml:space="preserve">UNIDADE APLIC.EXTRUSAO COND. C                                                 </t>
  </si>
  <si>
    <t>72.58.01.04</t>
  </si>
  <si>
    <t xml:space="preserve">UNIDADE APLIC.EXTRUSAO COND. D                                                 </t>
  </si>
  <si>
    <t>72.58.02.01</t>
  </si>
  <si>
    <t xml:space="preserve">UNIDADE APLIC.TINTA ELAST.A FRIO COND.A                                        </t>
  </si>
  <si>
    <t>72.58.02.02</t>
  </si>
  <si>
    <t xml:space="preserve">UNIDADE APLIC.TINTA ELAST.A FRIO COND.B                                        </t>
  </si>
  <si>
    <t>72.58.02.03</t>
  </si>
  <si>
    <t xml:space="preserve">UNIDADE APLIC.TINTA ELAST.A FRIO COND.C                                        </t>
  </si>
  <si>
    <t>72.58.02.04</t>
  </si>
  <si>
    <t xml:space="preserve">UNIDADE APLIC.TINTA ELAST.A FRIO COND.D                                        </t>
  </si>
  <si>
    <t>72.58.03.01</t>
  </si>
  <si>
    <t xml:space="preserve">UNIDADE FUSORA COND. A                                                         </t>
  </si>
  <si>
    <t>72.58.03.02</t>
  </si>
  <si>
    <t xml:space="preserve">UNIDADE FUSORA COND. B                                                         </t>
  </si>
  <si>
    <t>72.58.03.03</t>
  </si>
  <si>
    <t xml:space="preserve">UNIDADE FUSORA COND. C                                                         </t>
  </si>
  <si>
    <t>72.58.03.04</t>
  </si>
  <si>
    <t xml:space="preserve">UNIDADE FUSORA COND. D                                                         </t>
  </si>
  <si>
    <t>72.58.04.01</t>
  </si>
  <si>
    <t xml:space="preserve">UNIDADE APLIC.HOT-SPRAY COND. A                                                </t>
  </si>
  <si>
    <t>72.58.04.02</t>
  </si>
  <si>
    <t xml:space="preserve">UNIDADE APLIC.HOT-SPRAY COND. B                                                </t>
  </si>
  <si>
    <t>72.58.04.03</t>
  </si>
  <si>
    <t xml:space="preserve">UNIDADE APLIC.HOT-SPRAY COND. C                                                </t>
  </si>
  <si>
    <t>72.58.04.04</t>
  </si>
  <si>
    <t xml:space="preserve">UNIDADE APLIC.HOT-SPRAY COND. D                                                </t>
  </si>
  <si>
    <t>72.58.05.01</t>
  </si>
  <si>
    <t xml:space="preserve">UNID.APLIC.TINTA (HOFFMAN OU SIMILAR)C-A                                       </t>
  </si>
  <si>
    <t>72.58.05.02</t>
  </si>
  <si>
    <t xml:space="preserve">UNID.APLIC.TINTA (HOFFMAN OU SIMILAR)C-B                                       </t>
  </si>
  <si>
    <t>72.58.05.03</t>
  </si>
  <si>
    <t xml:space="preserve">UNID.APLIC.TINTA (HOFFMAN OU SIMILAR)C-C                                       </t>
  </si>
  <si>
    <t>72.58.05.04</t>
  </si>
  <si>
    <t xml:space="preserve">UNID.APLIC.TINTA (HOFFMAN OU SIMILAR)C-D                                       </t>
  </si>
  <si>
    <t>72.59.01.01</t>
  </si>
  <si>
    <t xml:space="preserve">SILO P/ESTOC.CIMENTO 30T COND. A                                               </t>
  </si>
  <si>
    <t>72.59.01.02</t>
  </si>
  <si>
    <t xml:space="preserve">SILO P/ESTOC.CIMENTO 30T COND. B                                               </t>
  </si>
  <si>
    <t>72.59.01.03</t>
  </si>
  <si>
    <t xml:space="preserve">SILO P/ESTOC.CIMENTO 30T COND. C                                               </t>
  </si>
  <si>
    <t>72.59.01.04</t>
  </si>
  <si>
    <t xml:space="preserve">SILO P/ESTOC.CIMENTO 30T COND. D                                               </t>
  </si>
  <si>
    <t>72.59.02.01</t>
  </si>
  <si>
    <t xml:space="preserve">SILO P/ESTOC.MASSA ASF.35TON COND. A                                           </t>
  </si>
  <si>
    <t>72.59.02.02</t>
  </si>
  <si>
    <t xml:space="preserve">SILO P/ESTOC.MASSA ASF.35TON COND. B                                           </t>
  </si>
  <si>
    <t>72.59.02.03</t>
  </si>
  <si>
    <t xml:space="preserve">SILO P/ESTOC.MASSA ASF.35TON COND. C                                           </t>
  </si>
  <si>
    <t>72.59.02.04</t>
  </si>
  <si>
    <t xml:space="preserve">SILO P/ESTOC.MASSA ASF.35TON COND. D                                           </t>
  </si>
  <si>
    <t>72.61.01.01</t>
  </si>
  <si>
    <t xml:space="preserve">VASSOURA MEC. REBOCAVEL COND. A                                                </t>
  </si>
  <si>
    <t>72.61.01.02</t>
  </si>
  <si>
    <t xml:space="preserve">VASSOURA MEC. REBOCAVEL COND. B                                                </t>
  </si>
  <si>
    <t>72.61.01.03</t>
  </si>
  <si>
    <t xml:space="preserve">VASSOURA MEC. REBOCAVEL COND. C                                                </t>
  </si>
  <si>
    <t>72.61.01.04</t>
  </si>
  <si>
    <t xml:space="preserve">VASSOURA MEC. REBOCAVEL COND. D                                                </t>
  </si>
  <si>
    <t>72.63.01.01</t>
  </si>
  <si>
    <t xml:space="preserve">MAQUINA DE JATO COND. A                                                        </t>
  </si>
  <si>
    <t>72.63.01.02</t>
  </si>
  <si>
    <t xml:space="preserve">MAQUINA DE JATO COND. B                                                        </t>
  </si>
  <si>
    <t>72.63.01.03</t>
  </si>
  <si>
    <t xml:space="preserve">MAQUINA DE JATO COND. C                                                        </t>
  </si>
  <si>
    <t>72.63.01.04</t>
  </si>
  <si>
    <t xml:space="preserve">MAQUINA DE JATO COND. D                                                        </t>
  </si>
  <si>
    <t>72.72.01.01</t>
  </si>
  <si>
    <t xml:space="preserve">CALDEIRA GERADORA DE VAPOR HORIZONTAL PRESSURIZADA                             </t>
  </si>
  <si>
    <t>72.72.01.02</t>
  </si>
  <si>
    <t>72.72.01.03</t>
  </si>
  <si>
    <t>72.72.01.04</t>
  </si>
  <si>
    <t>set/213</t>
  </si>
  <si>
    <t>SIURB-E</t>
  </si>
  <si>
    <t>3.15</t>
  </si>
  <si>
    <t>05.09.007</t>
  </si>
  <si>
    <t>TAXA DE DESTINAÇÃO DE RESIDOS SOLIDOS EM ATERROO,TIPO/TERRA</t>
  </si>
  <si>
    <t>Taxa de destinação de resíduo sólido em aterro, tipo solo/terra</t>
  </si>
  <si>
    <t>Abertura d a caixa 472,00 x 0,40=188,80m³+ Macadame 472,00m² x 0,15cm =70,80m³ + Brita graduada simples 472,00 x 0,15cm=70,80m³+ Binder 472,00m² x 0,05cm =23,60m³ +Cbuq 472,00m² x0,05=23,60m³X 10KM=3.776,00M³XKM</t>
  </si>
  <si>
    <t>SIURB-EDIF</t>
  </si>
  <si>
    <t>RETIRADA DE PISO INTERTRAVADO</t>
  </si>
  <si>
    <t>Abertura da Caixa 693,94 x 0,40=277,58m³x1,25% de empolamento = 346,97m³ Macadame 693,94m² x 0,15cm =104,09m³ + Brita graduada simples 693,94 x 0,15cm=104,09m³+ Binder 693,94m² x 0,05cm = 34,70m³ +Cbuq 693,94 m² x0,05=34,70m³X 10KM=6.245,50m3xkm</t>
  </si>
  <si>
    <t>2.15</t>
  </si>
  <si>
    <t>Abertura de Caixa 693,94 x 0,40=277,58m³x empolamento 1,25%=346,97m³</t>
  </si>
  <si>
    <t>Área Média:472,00m² X 0,40CM= 188,80X Empolamento 25%=236m³</t>
  </si>
  <si>
    <t>TAXA DE DESTINAÇÃO DE RESÍDUO EM ATERRO,TIPO SOLO/TERRA</t>
  </si>
  <si>
    <t>6.9</t>
  </si>
  <si>
    <t>6.10</t>
  </si>
  <si>
    <t>6.11</t>
  </si>
  <si>
    <t>EXECUÇÃO DE ESCORAS DE CONCRETO PARA CONTENÇÃO DE GUIAS PRÉ-FABRICADAS. AF_06/2016</t>
  </si>
  <si>
    <t>3.16</t>
  </si>
  <si>
    <t>8,27</t>
  </si>
  <si>
    <t>2.16</t>
  </si>
  <si>
    <t>Extensão 168,00 m</t>
  </si>
  <si>
    <t>6.12</t>
  </si>
  <si>
    <t>Extensão 155,00 M</t>
  </si>
  <si>
    <t>Extensão de  155,00m x 0,40 x 0,15= 9,30m³</t>
  </si>
  <si>
    <t>ÁREA DE CALÇADA 192,33M²</t>
  </si>
  <si>
    <t>Área total de 111,85m²</t>
  </si>
  <si>
    <t>2003850</t>
  </si>
  <si>
    <t>3.17</t>
  </si>
  <si>
    <t>Lastro de brita comercial compactado com soquete vibratório - espalhamento manual</t>
  </si>
  <si>
    <t>Área Calçada 192,33 x 0,05= 9,62m³</t>
  </si>
  <si>
    <t>2.17</t>
  </si>
  <si>
    <t>Área Calçada 193,44 x 0,05=9,67m³</t>
  </si>
  <si>
    <t>5.15</t>
  </si>
  <si>
    <t>4.15</t>
  </si>
  <si>
    <t>5.16</t>
  </si>
  <si>
    <t>Fausto Batista</t>
  </si>
  <si>
    <t>CREA-SP 0682525642</t>
  </si>
  <si>
    <t>CREA-SP0682525642</t>
  </si>
  <si>
    <t xml:space="preserve">                                                          </t>
  </si>
  <si>
    <t>Objeto/Obra: Rua São Carlos, Rua Cocal e Rua Palmeira</t>
  </si>
  <si>
    <t>Recurso: Próprio</t>
  </si>
  <si>
    <t xml:space="preserve">                                                     Fausto Batista</t>
  </si>
  <si>
    <t xml:space="preserve">                                                     Engenheiro Civil </t>
  </si>
  <si>
    <t xml:space="preserve">                                                       CREA-SP 0682525642</t>
  </si>
  <si>
    <t>VALOR COM BDI (R$)</t>
  </si>
  <si>
    <t>% ACUMULADA</t>
  </si>
  <si>
    <t>A</t>
  </si>
  <si>
    <t>C</t>
  </si>
  <si>
    <t>B</t>
  </si>
  <si>
    <t xml:space="preserve">                                                 Objeto/Obra: Rua São Carlos, Rua Cocal e Rua Palmeira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</si>
</sst>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&quot; &quot;;&quot;(&quot;#,##0.00&quot;)&quot;;&quot;-&quot;#&quot; &quot;;&quot; &quot;@&quot; &quot;"/>
    <numFmt numFmtId="167" formatCode="_-* #,##0.00\ _€_-;\-* #,##0.00\ _€_-;_-* &quot;-&quot;??\ _€_-;_-@_-"/>
    <numFmt numFmtId="168" formatCode="#\,##0.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\$#."/>
    <numFmt numFmtId="172" formatCode="#,##0.00&quot; &quot;;&quot; (&quot;#,##0.00&quot;)&quot;;&quot; -&quot;#&quot; &quot;;@&quot; &quot;"/>
    <numFmt numFmtId="173" formatCode="#,##0.00&quot; &quot;;&quot;-&quot;#,##0.00&quot; &quot;;&quot; -&quot;#&quot; &quot;;@&quot; &quot;"/>
    <numFmt numFmtId="174" formatCode="#.00"/>
    <numFmt numFmtId="175" formatCode="0.00_)"/>
    <numFmt numFmtId="176" formatCode="%#.00"/>
    <numFmt numFmtId="177" formatCode="#\,##0.00"/>
    <numFmt numFmtId="178" formatCode="[$R$-416]&quot; &quot;#,##0.00;[Red]&quot;-&quot;[$R$-416]&quot; &quot;#,##0.00"/>
    <numFmt numFmtId="179" formatCode="#,"/>
    <numFmt numFmtId="180" formatCode="_(* #,##0.00_);_(* \(#,##0.00\);_(* \-??_);_(@_)"/>
    <numFmt numFmtId="181" formatCode="00\-00\-00"/>
    <numFmt numFmtId="182" formatCode="&quot;R$&quot;\ #,##0.00"/>
    <numFmt numFmtId="183" formatCode="#,##0.000"/>
    <numFmt numFmtId="184" formatCode="#,##0.000_);\-#,##0.000_);&quot;&quot;"/>
    <numFmt numFmtId="187" formatCode="0.0000%"/>
  </numFmts>
  <fonts count="95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sz val="11"/>
      <color rgb="FFFFFFFF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sz val="10"/>
      <color rgb="FF000000"/>
      <name val="Arial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rgb="FF000000"/>
      <name val="Calibri"/>
      <family val="2"/>
    </font>
    <font>
      <u/>
      <sz val="6"/>
      <color indexed="36"/>
      <name val="MS Sans Serif"/>
      <family val="2"/>
    </font>
    <font>
      <sz val="8"/>
      <name val="Arial"/>
      <family val="2"/>
    </font>
    <font>
      <b/>
      <i/>
      <sz val="16"/>
      <color rgb="FF000000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name val="Courier"/>
      <family val="3"/>
    </font>
    <font>
      <sz val="12"/>
      <name val="Times New Roman"/>
      <family val="1"/>
    </font>
    <font>
      <sz val="11"/>
      <color indexed="60"/>
      <name val="Calibri"/>
      <family val="2"/>
    </font>
    <font>
      <b/>
      <i/>
      <sz val="16"/>
      <name val="Helv"/>
    </font>
    <font>
      <sz val="10"/>
      <name val="Times New Roman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i/>
      <u/>
      <sz val="11"/>
      <color rgb="FF000000"/>
      <name val="Arial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0"/>
      <name val="Arial"/>
      <family val="2"/>
    </font>
    <font>
      <b/>
      <sz val="11"/>
      <name val="Verdana"/>
      <family val="2"/>
    </font>
    <font>
      <sz val="11"/>
      <color rgb="FF000000"/>
      <name val="Verdana"/>
      <family val="2"/>
    </font>
    <font>
      <b/>
      <sz val="11"/>
      <color rgb="FF000000"/>
      <name val="Verdana"/>
      <family val="2"/>
    </font>
    <font>
      <sz val="11"/>
      <color theme="1"/>
      <name val="Verdana"/>
      <family val="2"/>
    </font>
    <font>
      <sz val="10"/>
      <color rgb="FF000000"/>
      <name val="Times New Roman"/>
      <family val="1"/>
    </font>
    <font>
      <b/>
      <sz val="12"/>
      <name val="Arial"/>
      <family val="2"/>
    </font>
    <font>
      <u/>
      <sz val="11"/>
      <color rgb="FF000000"/>
      <name val="Verdana"/>
      <family val="2"/>
    </font>
    <font>
      <sz val="11"/>
      <name val="Verdana"/>
      <family val="2"/>
    </font>
    <font>
      <b/>
      <sz val="11"/>
      <color theme="0"/>
      <name val="Verdana"/>
      <family val="2"/>
    </font>
    <font>
      <b/>
      <sz val="11"/>
      <color theme="1"/>
      <name val="Verdana"/>
      <family val="2"/>
    </font>
    <font>
      <sz val="11"/>
      <color indexed="8"/>
      <name val="Verdana"/>
      <family val="2"/>
    </font>
    <font>
      <b/>
      <sz val="16"/>
      <name val="Verdana"/>
      <family val="2"/>
    </font>
    <font>
      <sz val="18"/>
      <color rgb="FF000000"/>
      <name val="Verdana"/>
      <family val="2"/>
    </font>
    <font>
      <b/>
      <sz val="18"/>
      <color rgb="FF000000"/>
      <name val="Verdana"/>
      <family val="2"/>
    </font>
    <font>
      <b/>
      <sz val="18"/>
      <name val="Verdana"/>
      <family val="2"/>
    </font>
    <font>
      <b/>
      <sz val="16"/>
      <color theme="0"/>
      <name val="Verdana"/>
      <family val="2"/>
    </font>
    <font>
      <b/>
      <sz val="14"/>
      <name val="Verdana"/>
      <family val="2"/>
    </font>
    <font>
      <sz val="14"/>
      <color theme="1"/>
      <name val="Verdana"/>
      <family val="2"/>
    </font>
    <font>
      <sz val="14"/>
      <color rgb="FF000000"/>
      <name val="Verdana"/>
      <family val="2"/>
    </font>
    <font>
      <b/>
      <sz val="14"/>
      <color theme="0"/>
      <name val="Verdana"/>
      <family val="2"/>
    </font>
    <font>
      <sz val="20"/>
      <color rgb="FF000000"/>
      <name val="Verdana"/>
      <family val="2"/>
    </font>
    <font>
      <sz val="11"/>
      <color indexed="8"/>
      <name val="Calibri"/>
      <family val="2"/>
      <scheme val="minor"/>
    </font>
    <font>
      <b/>
      <sz val="14"/>
      <color rgb="FF000000"/>
      <name val="Verdana"/>
      <family val="2"/>
    </font>
    <font>
      <b/>
      <sz val="12"/>
      <name val="Verdana"/>
      <family val="2"/>
    </font>
    <font>
      <u/>
      <sz val="11"/>
      <name val="Verdana"/>
      <family val="2"/>
    </font>
    <font>
      <b/>
      <sz val="20"/>
      <name val="Verdan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1"/>
      <color indexed="8"/>
      <name val="Calibri"/>
      <family val="2"/>
    </font>
    <font>
      <sz val="9"/>
      <name val="Arial"/>
      <family val="2"/>
    </font>
    <font>
      <b/>
      <sz val="10"/>
      <name val="Times New Roman"/>
      <family val="1"/>
    </font>
    <font>
      <b/>
      <sz val="8"/>
      <name val="Times New Roman"/>
      <family val="1"/>
    </font>
    <font>
      <u/>
      <sz val="10"/>
      <name val="Arial"/>
      <family val="2"/>
    </font>
    <font>
      <b/>
      <sz val="9"/>
      <name val="Arial"/>
      <family val="2"/>
    </font>
    <font>
      <sz val="8"/>
      <name val="Calibri"/>
      <family val="2"/>
    </font>
  </fonts>
  <fills count="5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rgb="FFC0C0C0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rgb="FFBFBFBF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0C0C0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theme="5" tint="0.39997558519241921"/>
        <bgColor rgb="FFC0C0C0"/>
      </patternFill>
    </fill>
  </fills>
  <borders count="7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591">
    <xf numFmtId="0" fontId="0" fillId="0" borderId="0"/>
    <xf numFmtId="0" fontId="7" fillId="0" borderId="0" applyNumberFormat="0" applyBorder="0" applyProtection="0"/>
    <xf numFmtId="0" fontId="8" fillId="2" borderId="0" applyNumberFormat="0" applyBorder="0" applyProtection="0"/>
    <xf numFmtId="0" fontId="8" fillId="3" borderId="0" applyNumberFormat="0" applyBorder="0" applyProtection="0"/>
    <xf numFmtId="0" fontId="7" fillId="4" borderId="0" applyNumberFormat="0" applyBorder="0" applyProtection="0"/>
    <xf numFmtId="0" fontId="9" fillId="5" borderId="0" applyNumberFormat="0" applyBorder="0" applyProtection="0"/>
    <xf numFmtId="0" fontId="10" fillId="0" borderId="0" applyNumberFormat="0" applyBorder="0" applyAlignment="0" applyProtection="0"/>
    <xf numFmtId="0" fontId="10" fillId="0" borderId="0" applyNumberFormat="0" applyBorder="0" applyProtection="0"/>
    <xf numFmtId="0" fontId="11" fillId="6" borderId="0" applyNumberFormat="0" applyBorder="0" applyProtection="0"/>
    <xf numFmtId="166" fontId="6" fillId="0" borderId="0" applyFont="0" applyBorder="0" applyProtection="0"/>
    <xf numFmtId="0" fontId="6" fillId="0" borderId="0" applyNumberFormat="0" applyFont="0" applyBorder="0" applyProtection="0"/>
    <xf numFmtId="9" fontId="6" fillId="0" borderId="0" applyFont="0" applyBorder="0" applyProtection="0"/>
    <xf numFmtId="0" fontId="12" fillId="0" borderId="0" applyNumberFormat="0" applyBorder="0" applyProtection="0"/>
    <xf numFmtId="0" fontId="13" fillId="7" borderId="0" applyNumberForma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0" fontId="16" fillId="0" borderId="0" applyNumberFormat="0" applyBorder="0" applyProtection="0"/>
    <xf numFmtId="0" fontId="17" fillId="8" borderId="0" applyNumberFormat="0" applyBorder="0" applyProtection="0"/>
    <xf numFmtId="0" fontId="18" fillId="8" borderId="1" applyNumberFormat="0" applyProtection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0" fontId="9" fillId="0" borderId="0" applyNumberFormat="0" applyBorder="0" applyProtection="0"/>
    <xf numFmtId="0" fontId="20" fillId="0" borderId="0"/>
    <xf numFmtId="43" fontId="2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1" fillId="0" borderId="0"/>
    <xf numFmtId="44" fontId="6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1" fillId="0" borderId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24" fillId="0" borderId="0"/>
    <xf numFmtId="0" fontId="19" fillId="0" borderId="0" applyNumberFormat="0" applyBorder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9" fillId="0" borderId="0" applyNumberFormat="0" applyBorder="0" applyProtection="0"/>
    <xf numFmtId="0" fontId="27" fillId="14" borderId="0" applyNumberFormat="0" applyBorder="0" applyAlignment="0" applyProtection="0"/>
    <xf numFmtId="0" fontId="28" fillId="26" borderId="4" applyNumberFormat="0" applyAlignment="0" applyProtection="0"/>
    <xf numFmtId="0" fontId="29" fillId="27" borderId="5" applyNumberFormat="0" applyAlignment="0" applyProtection="0"/>
    <xf numFmtId="0" fontId="30" fillId="0" borderId="6" applyNumberFormat="0" applyFill="0" applyAlignment="0" applyProtection="0"/>
    <xf numFmtId="167" fontId="21" fillId="0" borderId="0" applyFont="0" applyFill="0" applyBorder="0" applyAlignment="0" applyProtection="0"/>
    <xf numFmtId="168" fontId="31" fillId="0" borderId="0">
      <protection locked="0"/>
    </xf>
    <xf numFmtId="0" fontId="23" fillId="28" borderId="3" applyFill="0" applyBorder="0" applyAlignment="0" applyProtection="0">
      <alignment vertical="center"/>
      <protection locked="0"/>
    </xf>
    <xf numFmtId="169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1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32" borderId="0" applyNumberFormat="0" applyBorder="0" applyAlignment="0" applyProtection="0"/>
    <xf numFmtId="0" fontId="32" fillId="17" borderId="4" applyNumberFormat="0" applyAlignment="0" applyProtection="0"/>
    <xf numFmtId="172" fontId="19" fillId="0" borderId="0" applyBorder="0" applyProtection="0"/>
    <xf numFmtId="172" fontId="19" fillId="0" borderId="0" applyBorder="0" applyProtection="0"/>
    <xf numFmtId="0" fontId="33" fillId="0" borderId="0" applyNumberFormat="0" applyBorder="0" applyProtection="0"/>
    <xf numFmtId="0" fontId="19" fillId="0" borderId="0" applyNumberFormat="0" applyBorder="0" applyProtection="0"/>
    <xf numFmtId="0" fontId="33" fillId="0" borderId="0" applyNumberFormat="0" applyBorder="0" applyProtection="0"/>
    <xf numFmtId="0" fontId="25" fillId="0" borderId="0"/>
    <xf numFmtId="173" fontId="33" fillId="0" borderId="0" applyBorder="0" applyProtection="0"/>
    <xf numFmtId="174" fontId="31" fillId="0" borderId="0">
      <protection locked="0"/>
    </xf>
    <xf numFmtId="174" fontId="31" fillId="0" borderId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38" fontId="35" fillId="11" borderId="0" applyNumberFormat="0" applyBorder="0" applyAlignment="0" applyProtection="0"/>
    <xf numFmtId="0" fontId="36" fillId="0" borderId="0" applyNumberFormat="0" applyBorder="0" applyProtection="0">
      <alignment horizontal="center"/>
    </xf>
    <xf numFmtId="0" fontId="36" fillId="0" borderId="0" applyNumberFormat="0" applyBorder="0" applyProtection="0">
      <alignment horizontal="center" textRotation="9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13" borderId="0" applyNumberFormat="0" applyBorder="0" applyAlignment="0" applyProtection="0"/>
    <xf numFmtId="0" fontId="39" fillId="0" borderId="0"/>
    <xf numFmtId="10" fontId="35" fillId="33" borderId="2" applyNumberFormat="0" applyBorder="0" applyAlignment="0" applyProtection="0"/>
    <xf numFmtId="0" fontId="21" fillId="0" borderId="0">
      <alignment horizontal="centerContinuous" vertical="justify"/>
    </xf>
    <xf numFmtId="0" fontId="21" fillId="0" borderId="0">
      <alignment horizontal="centerContinuous" vertical="justify"/>
    </xf>
    <xf numFmtId="0" fontId="21" fillId="0" borderId="0">
      <alignment horizontal="centerContinuous" vertical="justify"/>
    </xf>
    <xf numFmtId="0" fontId="21" fillId="0" borderId="0">
      <alignment horizontal="centerContinuous" vertical="justify"/>
    </xf>
    <xf numFmtId="0" fontId="21" fillId="0" borderId="0">
      <alignment horizontal="centerContinuous" vertical="justify"/>
    </xf>
    <xf numFmtId="0" fontId="40" fillId="0" borderId="0" applyAlignment="0">
      <alignment horizontal="center"/>
    </xf>
    <xf numFmtId="0" fontId="41" fillId="34" borderId="0" applyNumberFormat="0" applyBorder="0" applyAlignment="0" applyProtection="0"/>
    <xf numFmtId="175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3" fillId="0" borderId="0"/>
    <xf numFmtId="0" fontId="4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4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21" fillId="0" borderId="0"/>
    <xf numFmtId="0" fontId="21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6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6" fillId="0" borderId="0">
      <alignment horizontal="left" vertical="center" indent="12"/>
    </xf>
    <xf numFmtId="0" fontId="35" fillId="0" borderId="3" applyBorder="0">
      <alignment horizontal="left" vertical="center" wrapText="1" indent="2"/>
      <protection locked="0"/>
    </xf>
    <xf numFmtId="0" fontId="35" fillId="0" borderId="3" applyBorder="0">
      <alignment horizontal="left" vertical="center" wrapText="1" indent="3"/>
      <protection locked="0"/>
    </xf>
    <xf numFmtId="0" fontId="21" fillId="35" borderId="7" applyNumberFormat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76" fontId="31" fillId="0" borderId="0">
      <protection locked="0"/>
    </xf>
    <xf numFmtId="176" fontId="31" fillId="0" borderId="0">
      <protection locked="0"/>
    </xf>
    <xf numFmtId="177" fontId="31" fillId="0" borderId="0">
      <protection locked="0"/>
    </xf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7" fillId="0" borderId="0" applyNumberFormat="0" applyBorder="0" applyProtection="0"/>
    <xf numFmtId="178" fontId="47" fillId="0" borderId="0" applyBorder="0" applyProtection="0"/>
    <xf numFmtId="0" fontId="48" fillId="26" borderId="8" applyNumberFormat="0" applyAlignment="0" applyProtection="0"/>
    <xf numFmtId="38" fontId="44" fillId="0" borderId="0" applyFont="0" applyFill="0" applyBorder="0" applyAlignment="0" applyProtection="0"/>
    <xf numFmtId="179" fontId="49" fillId="0" borderId="0">
      <protection locked="0"/>
    </xf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2" fillId="0" borderId="0" applyFont="0" applyFill="0" applyBorder="0" applyAlignment="0" applyProtection="0"/>
    <xf numFmtId="172" fontId="19" fillId="0" borderId="0" applyBorder="0" applyProtection="0"/>
    <xf numFmtId="164" fontId="43" fillId="0" borderId="0" applyFont="0" applyFill="0" applyBorder="0" applyAlignment="0" applyProtection="0"/>
    <xf numFmtId="0" fontId="44" fillId="0" borderId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9" applyNumberFormat="0" applyFill="0" applyAlignment="0" applyProtection="0"/>
    <xf numFmtId="0" fontId="53" fillId="0" borderId="10" applyNumberFormat="0" applyFill="0" applyAlignment="0" applyProtection="0"/>
    <xf numFmtId="0" fontId="54" fillId="0" borderId="11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>
      <protection locked="0"/>
    </xf>
    <xf numFmtId="0" fontId="55" fillId="0" borderId="0">
      <protection locked="0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80" fontId="21" fillId="0" borderId="0" applyFill="0" applyBorder="0" applyAlignment="0" applyProtection="0"/>
    <xf numFmtId="165" fontId="22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3" fillId="0" borderId="0" applyFont="0" applyFill="0" applyBorder="0" applyAlignment="0" applyProtection="0"/>
    <xf numFmtId="0" fontId="45" fillId="0" borderId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21" borderId="0" applyNumberFormat="0" applyBorder="0" applyAlignment="0" applyProtection="0"/>
    <xf numFmtId="0" fontId="28" fillId="26" borderId="16" applyNumberFormat="0" applyAlignment="0" applyProtection="0"/>
    <xf numFmtId="0" fontId="23" fillId="28" borderId="15" applyFill="0" applyBorder="0" applyAlignment="0" applyProtection="0">
      <alignment vertical="center"/>
      <protection locked="0"/>
    </xf>
    <xf numFmtId="0" fontId="32" fillId="17" borderId="16" applyNumberFormat="0" applyAlignment="0" applyProtection="0"/>
    <xf numFmtId="0" fontId="20" fillId="0" borderId="0"/>
    <xf numFmtId="0" fontId="21" fillId="0" borderId="0"/>
    <xf numFmtId="10" fontId="35" fillId="33" borderId="14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35" borderId="20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8" fillId="26" borderId="2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35" fillId="0" borderId="15" applyBorder="0">
      <alignment horizontal="left" vertical="center" wrapText="1" indent="2"/>
      <protection locked="0"/>
    </xf>
    <xf numFmtId="0" fontId="35" fillId="0" borderId="15" applyBorder="0">
      <alignment horizontal="left" vertical="center" wrapText="1" indent="3"/>
      <protection locked="0"/>
    </xf>
    <xf numFmtId="0" fontId="21" fillId="35" borderId="17" applyNumberFormat="0" applyAlignment="0" applyProtection="0"/>
    <xf numFmtId="0" fontId="56" fillId="0" borderId="0"/>
    <xf numFmtId="0" fontId="56" fillId="0" borderId="0"/>
    <xf numFmtId="0" fontId="56" fillId="0" borderId="0"/>
    <xf numFmtId="0" fontId="3" fillId="0" borderId="0"/>
    <xf numFmtId="0" fontId="3" fillId="0" borderId="0"/>
    <xf numFmtId="0" fontId="56" fillId="0" borderId="0"/>
    <xf numFmtId="0" fontId="21" fillId="0" borderId="0"/>
    <xf numFmtId="0" fontId="48" fillId="26" borderId="18" applyNumberFormat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56" fillId="0" borderId="0"/>
    <xf numFmtId="43" fontId="6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6" fillId="0" borderId="0"/>
    <xf numFmtId="0" fontId="21" fillId="0" borderId="0"/>
    <xf numFmtId="0" fontId="56" fillId="0" borderId="0"/>
    <xf numFmtId="0" fontId="32" fillId="17" borderId="19" applyNumberFormat="0" applyAlignment="0" applyProtection="0"/>
    <xf numFmtId="0" fontId="28" fillId="26" borderId="19" applyNumberFormat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8" fillId="26" borderId="22" applyNumberFormat="0" applyAlignment="0" applyProtection="0"/>
    <xf numFmtId="0" fontId="32" fillId="17" borderId="22" applyNumberFormat="0" applyAlignment="0" applyProtection="0"/>
    <xf numFmtId="0" fontId="21" fillId="35" borderId="23" applyNumberFormat="0" applyAlignment="0" applyProtection="0"/>
    <xf numFmtId="0" fontId="48" fillId="26" borderId="24" applyNumberFormat="0" applyAlignment="0" applyProtection="0"/>
    <xf numFmtId="9" fontId="6" fillId="0" borderId="0" applyFont="0" applyFill="0" applyBorder="0" applyAlignment="0" applyProtection="0"/>
    <xf numFmtId="0" fontId="61" fillId="0" borderId="0"/>
    <xf numFmtId="9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78" fillId="0" borderId="0"/>
    <xf numFmtId="165" fontId="78" fillId="0" borderId="0" applyFont="0" applyFill="0" applyBorder="0" applyAlignment="0" applyProtection="0"/>
    <xf numFmtId="0" fontId="21" fillId="0" borderId="0"/>
  </cellStyleXfs>
  <cellXfs count="1049">
    <xf numFmtId="0" fontId="0" fillId="0" borderId="0" xfId="0"/>
    <xf numFmtId="0" fontId="58" fillId="0" borderId="0" xfId="0" applyFont="1"/>
    <xf numFmtId="0" fontId="58" fillId="0" borderId="0" xfId="0" applyFont="1" applyAlignment="1">
      <alignment wrapText="1"/>
    </xf>
    <xf numFmtId="0" fontId="58" fillId="0" borderId="0" xfId="0" applyFont="1" applyAlignment="1">
      <alignment horizontal="center" vertical="center"/>
    </xf>
    <xf numFmtId="0" fontId="58" fillId="0" borderId="0" xfId="10" applyFont="1"/>
    <xf numFmtId="0" fontId="58" fillId="10" borderId="0" xfId="10" applyFont="1" applyFill="1"/>
    <xf numFmtId="0" fontId="58" fillId="0" borderId="0" xfId="10" applyFont="1" applyBorder="1"/>
    <xf numFmtId="0" fontId="58" fillId="10" borderId="0" xfId="10" applyFont="1" applyFill="1" applyBorder="1"/>
    <xf numFmtId="165" fontId="58" fillId="0" borderId="2" xfId="29" applyFont="1" applyBorder="1" applyAlignment="1">
      <alignment horizontal="center"/>
    </xf>
    <xf numFmtId="0" fontId="63" fillId="0" borderId="0" xfId="0" applyFont="1"/>
    <xf numFmtId="0" fontId="57" fillId="10" borderId="2" xfId="25" applyFont="1" applyFill="1" applyBorder="1" applyAlignment="1">
      <alignment horizontal="center"/>
    </xf>
    <xf numFmtId="0" fontId="59" fillId="36" borderId="2" xfId="10" applyFont="1" applyFill="1" applyBorder="1" applyAlignment="1">
      <alignment horizontal="center"/>
    </xf>
    <xf numFmtId="0" fontId="59" fillId="36" borderId="2" xfId="10" applyFont="1" applyFill="1" applyBorder="1" applyAlignment="1">
      <alignment horizontal="center" vertical="center"/>
    </xf>
    <xf numFmtId="165" fontId="58" fillId="0" borderId="0" xfId="29" applyFont="1"/>
    <xf numFmtId="165" fontId="57" fillId="0" borderId="0" xfId="29" applyFont="1" applyBorder="1" applyAlignment="1">
      <alignment horizontal="center" vertical="center"/>
    </xf>
    <xf numFmtId="0" fontId="57" fillId="0" borderId="0" xfId="28" applyFont="1" applyAlignment="1">
      <alignment vertical="center"/>
    </xf>
    <xf numFmtId="0" fontId="64" fillId="0" borderId="0" xfId="28" applyFont="1" applyAlignment="1">
      <alignment horizontal="left" vertical="center"/>
    </xf>
    <xf numFmtId="0" fontId="64" fillId="0" borderId="0" xfId="28" applyFont="1" applyAlignment="1">
      <alignment horizontal="center" vertical="center"/>
    </xf>
    <xf numFmtId="0" fontId="64" fillId="0" borderId="0" xfId="28" applyFont="1"/>
    <xf numFmtId="0" fontId="64" fillId="0" borderId="2" xfId="25" applyFont="1" applyBorder="1" applyAlignment="1">
      <alignment horizontal="center"/>
    </xf>
    <xf numFmtId="0" fontId="58" fillId="10" borderId="2" xfId="0" applyFont="1" applyFill="1" applyBorder="1"/>
    <xf numFmtId="0" fontId="57" fillId="39" borderId="2" xfId="25" applyFont="1" applyFill="1" applyBorder="1" applyAlignment="1">
      <alignment horizontal="center"/>
    </xf>
    <xf numFmtId="165" fontId="57" fillId="39" borderId="2" xfId="29" applyFont="1" applyFill="1" applyBorder="1"/>
    <xf numFmtId="10" fontId="57" fillId="39" borderId="2" xfId="9578" applyNumberFormat="1" applyFont="1" applyFill="1" applyBorder="1" applyAlignment="1">
      <alignment horizontal="center"/>
    </xf>
    <xf numFmtId="165" fontId="64" fillId="39" borderId="2" xfId="25" applyNumberFormat="1" applyFont="1" applyFill="1" applyBorder="1"/>
    <xf numFmtId="10" fontId="57" fillId="39" borderId="2" xfId="25" applyNumberFormat="1" applyFont="1" applyFill="1" applyBorder="1"/>
    <xf numFmtId="165" fontId="58" fillId="39" borderId="2" xfId="30" applyNumberFormat="1" applyFont="1" applyFill="1" applyBorder="1"/>
    <xf numFmtId="43" fontId="58" fillId="39" borderId="2" xfId="7668" applyFont="1" applyFill="1" applyBorder="1"/>
    <xf numFmtId="0" fontId="64" fillId="0" borderId="0" xfId="25" applyFont="1"/>
    <xf numFmtId="4" fontId="57" fillId="10" borderId="0" xfId="0" applyNumberFormat="1" applyFont="1" applyFill="1" applyAlignment="1">
      <alignment horizontal="left" vertical="center"/>
    </xf>
    <xf numFmtId="0" fontId="57" fillId="37" borderId="26" xfId="0" applyFont="1" applyFill="1" applyBorder="1" applyAlignment="1">
      <alignment horizontal="left" vertical="center"/>
    </xf>
    <xf numFmtId="0" fontId="64" fillId="10" borderId="0" xfId="0" applyFont="1" applyFill="1" applyAlignment="1">
      <alignment horizontal="left" vertical="center"/>
    </xf>
    <xf numFmtId="0" fontId="57" fillId="42" borderId="26" xfId="0" applyFont="1" applyFill="1" applyBorder="1" applyAlignment="1">
      <alignment horizontal="left" vertical="center"/>
    </xf>
    <xf numFmtId="0" fontId="60" fillId="0" borderId="0" xfId="0" applyFont="1" applyAlignment="1">
      <alignment horizontal="center"/>
    </xf>
    <xf numFmtId="0" fontId="59" fillId="0" borderId="0" xfId="10" applyFont="1" applyAlignment="1">
      <alignment horizontal="center" vertical="center"/>
    </xf>
    <xf numFmtId="0" fontId="59" fillId="0" borderId="0" xfId="10" applyFont="1" applyBorder="1" applyAlignment="1">
      <alignment horizontal="center" vertical="center"/>
    </xf>
    <xf numFmtId="0" fontId="58" fillId="0" borderId="0" xfId="10" applyFont="1" applyAlignment="1">
      <alignment vertical="center"/>
    </xf>
    <xf numFmtId="0" fontId="58" fillId="0" borderId="0" xfId="10" applyFont="1" applyAlignment="1">
      <alignment horizontal="center" vertical="center"/>
    </xf>
    <xf numFmtId="0" fontId="58" fillId="10" borderId="0" xfId="10" applyFont="1" applyFill="1" applyAlignment="1">
      <alignment horizontal="center" vertical="center"/>
    </xf>
    <xf numFmtId="0" fontId="59" fillId="10" borderId="0" xfId="10" applyFont="1" applyFill="1" applyBorder="1" applyAlignment="1">
      <alignment horizontal="left" vertical="center"/>
    </xf>
    <xf numFmtId="0" fontId="64" fillId="10" borderId="0" xfId="10" applyFont="1" applyFill="1" applyBorder="1" applyAlignment="1">
      <alignment horizontal="center" vertical="center" wrapText="1"/>
    </xf>
    <xf numFmtId="0" fontId="58" fillId="10" borderId="0" xfId="10" applyFont="1" applyFill="1" applyBorder="1" applyAlignment="1">
      <alignment horizontal="center" vertical="center" wrapText="1"/>
    </xf>
    <xf numFmtId="182" fontId="58" fillId="10" borderId="13" xfId="10" applyNumberFormat="1" applyFont="1" applyFill="1" applyBorder="1" applyAlignment="1">
      <alignment horizontal="right"/>
    </xf>
    <xf numFmtId="49" fontId="60" fillId="10" borderId="0" xfId="0" applyNumberFormat="1" applyFont="1" applyFill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60" fillId="0" borderId="0" xfId="0" applyFont="1" applyAlignment="1">
      <alignment horizontal="center" wrapText="1"/>
    </xf>
    <xf numFmtId="0" fontId="58" fillId="9" borderId="0" xfId="10" applyFont="1" applyFill="1" applyAlignment="1">
      <alignment vertical="center"/>
    </xf>
    <xf numFmtId="0" fontId="60" fillId="10" borderId="0" xfId="0" applyFont="1" applyFill="1"/>
    <xf numFmtId="0" fontId="58" fillId="10" borderId="0" xfId="0" applyFont="1" applyFill="1" applyAlignment="1">
      <alignment horizontal="center" vertical="center" wrapText="1"/>
    </xf>
    <xf numFmtId="0" fontId="57" fillId="41" borderId="27" xfId="25" applyFont="1" applyFill="1" applyBorder="1" applyAlignment="1">
      <alignment horizontal="center"/>
    </xf>
    <xf numFmtId="0" fontId="75" fillId="10" borderId="0" xfId="10" applyFont="1" applyFill="1"/>
    <xf numFmtId="0" fontId="69" fillId="0" borderId="0" xfId="0" applyFont="1"/>
    <xf numFmtId="0" fontId="59" fillId="0" borderId="0" xfId="0" applyFont="1"/>
    <xf numFmtId="0" fontId="70" fillId="0" borderId="0" xfId="0" applyFont="1"/>
    <xf numFmtId="0" fontId="64" fillId="0" borderId="0" xfId="28" applyFont="1" applyAlignment="1">
      <alignment vertical="center"/>
    </xf>
    <xf numFmtId="0" fontId="71" fillId="0" borderId="0" xfId="28" applyFont="1" applyAlignment="1">
      <alignment vertical="center"/>
    </xf>
    <xf numFmtId="0" fontId="57" fillId="0" borderId="0" xfId="28" applyFont="1" applyAlignment="1">
      <alignment horizontal="center" vertical="center"/>
    </xf>
    <xf numFmtId="0" fontId="57" fillId="0" borderId="0" xfId="28" applyFont="1"/>
    <xf numFmtId="0" fontId="57" fillId="41" borderId="2" xfId="25" applyFont="1" applyFill="1" applyBorder="1" applyAlignment="1">
      <alignment horizontal="center"/>
    </xf>
    <xf numFmtId="0" fontId="58" fillId="0" borderId="0" xfId="0" applyFont="1" applyAlignment="1">
      <alignment horizontal="right"/>
    </xf>
    <xf numFmtId="182" fontId="59" fillId="10" borderId="0" xfId="10" applyNumberFormat="1" applyFont="1" applyFill="1" applyBorder="1" applyAlignment="1">
      <alignment horizontal="right"/>
    </xf>
    <xf numFmtId="10" fontId="65" fillId="37" borderId="12" xfId="9578" applyNumberFormat="1" applyFont="1" applyFill="1" applyBorder="1" applyAlignment="1">
      <alignment horizontal="right" vertical="center" wrapText="1"/>
    </xf>
    <xf numFmtId="0" fontId="58" fillId="10" borderId="0" xfId="10" applyFont="1" applyFill="1" applyAlignment="1">
      <alignment horizontal="right"/>
    </xf>
    <xf numFmtId="0" fontId="58" fillId="0" borderId="0" xfId="10" applyFont="1" applyAlignment="1">
      <alignment horizontal="right"/>
    </xf>
    <xf numFmtId="0" fontId="58" fillId="0" borderId="0" xfId="1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58" fillId="0" borderId="0" xfId="10" applyFont="1" applyAlignment="1">
      <alignment wrapText="1"/>
    </xf>
    <xf numFmtId="0" fontId="59" fillId="0" borderId="0" xfId="10" applyFont="1" applyBorder="1" applyAlignment="1">
      <alignment horizontal="left" vertical="center" wrapText="1"/>
    </xf>
    <xf numFmtId="0" fontId="59" fillId="10" borderId="0" xfId="10" applyFont="1" applyFill="1" applyBorder="1" applyAlignment="1">
      <alignment horizontal="left" vertical="center" wrapText="1"/>
    </xf>
    <xf numFmtId="0" fontId="74" fillId="0" borderId="0" xfId="0" applyFont="1" applyAlignment="1">
      <alignment horizontal="center"/>
    </xf>
    <xf numFmtId="2" fontId="59" fillId="10" borderId="0" xfId="10" applyNumberFormat="1" applyFont="1" applyFill="1" applyBorder="1" applyAlignment="1">
      <alignment horizontal="right" vertical="center"/>
    </xf>
    <xf numFmtId="2" fontId="58" fillId="10" borderId="0" xfId="10" applyNumberFormat="1" applyFont="1" applyFill="1" applyBorder="1" applyAlignment="1">
      <alignment horizontal="right"/>
    </xf>
    <xf numFmtId="2" fontId="60" fillId="0" borderId="0" xfId="26" applyNumberFormat="1" applyFont="1" applyAlignment="1">
      <alignment horizontal="right"/>
    </xf>
    <xf numFmtId="2" fontId="58" fillId="0" borderId="0" xfId="10" applyNumberFormat="1" applyFont="1" applyAlignment="1">
      <alignment horizontal="right"/>
    </xf>
    <xf numFmtId="0" fontId="68" fillId="38" borderId="0" xfId="0" applyFont="1" applyFill="1" applyAlignment="1">
      <alignment horizontal="center" vertical="top" wrapText="1"/>
    </xf>
    <xf numFmtId="0" fontId="64" fillId="0" borderId="0" xfId="0" applyFont="1" applyAlignment="1">
      <alignment horizontal="center"/>
    </xf>
    <xf numFmtId="0" fontId="58" fillId="0" borderId="0" xfId="10" applyFont="1" applyAlignment="1">
      <alignment horizontal="center"/>
    </xf>
    <xf numFmtId="0" fontId="58" fillId="0" borderId="0" xfId="0" applyFont="1" applyAlignment="1">
      <alignment horizontal="center" wrapText="1"/>
    </xf>
    <xf numFmtId="0" fontId="71" fillId="38" borderId="0" xfId="0" applyFont="1" applyFill="1" applyAlignment="1">
      <alignment horizontal="center" vertical="top" wrapText="1"/>
    </xf>
    <xf numFmtId="0" fontId="57" fillId="0" borderId="0" xfId="0" applyFont="1" applyAlignment="1">
      <alignment horizontal="center"/>
    </xf>
    <xf numFmtId="0" fontId="57" fillId="38" borderId="0" xfId="0" applyFont="1" applyFill="1" applyAlignment="1">
      <alignment horizontal="center" vertical="top" wrapText="1"/>
    </xf>
    <xf numFmtId="0" fontId="58" fillId="0" borderId="0" xfId="0" applyFont="1" applyAlignment="1">
      <alignment horizontal="center" vertical="center" wrapText="1"/>
    </xf>
    <xf numFmtId="0" fontId="59" fillId="40" borderId="31" xfId="10" applyFont="1" applyFill="1" applyBorder="1" applyAlignment="1">
      <alignment horizontal="center" vertical="center"/>
    </xf>
    <xf numFmtId="0" fontId="60" fillId="0" borderId="30" xfId="22" applyFont="1" applyBorder="1" applyAlignment="1">
      <alignment horizontal="right"/>
    </xf>
    <xf numFmtId="2" fontId="60" fillId="0" borderId="29" xfId="22" applyNumberFormat="1" applyFont="1" applyBorder="1" applyAlignment="1">
      <alignment horizontal="center"/>
    </xf>
    <xf numFmtId="0" fontId="60" fillId="0" borderId="30" xfId="22" applyFont="1" applyBorder="1"/>
    <xf numFmtId="0" fontId="60" fillId="0" borderId="33" xfId="22" applyFont="1" applyBorder="1" applyAlignment="1">
      <alignment horizontal="right"/>
    </xf>
    <xf numFmtId="2" fontId="60" fillId="0" borderId="34" xfId="22" applyNumberFormat="1" applyFont="1" applyBorder="1" applyAlignment="1">
      <alignment horizontal="center"/>
    </xf>
    <xf numFmtId="0" fontId="58" fillId="10" borderId="31" xfId="0" applyFont="1" applyFill="1" applyBorder="1" applyAlignment="1">
      <alignment horizontal="center" vertical="center"/>
    </xf>
    <xf numFmtId="0" fontId="58" fillId="10" borderId="25" xfId="0" applyFont="1" applyFill="1" applyBorder="1" applyAlignment="1">
      <alignment horizontal="center" vertical="center"/>
    </xf>
    <xf numFmtId="0" fontId="58" fillId="10" borderId="31" xfId="0" applyFont="1" applyFill="1" applyBorder="1" applyAlignment="1">
      <alignment horizontal="center" vertical="center" wrapText="1"/>
    </xf>
    <xf numFmtId="0" fontId="58" fillId="10" borderId="25" xfId="0" applyFont="1" applyFill="1" applyBorder="1" applyAlignment="1">
      <alignment horizontal="center" vertical="center" wrapText="1"/>
    </xf>
    <xf numFmtId="0" fontId="59" fillId="40" borderId="25" xfId="10" applyFont="1" applyFill="1" applyBorder="1" applyAlignment="1">
      <alignment horizontal="center" vertical="center"/>
    </xf>
    <xf numFmtId="0" fontId="59" fillId="40" borderId="35" xfId="10" applyFont="1" applyFill="1" applyBorder="1" applyAlignment="1">
      <alignment horizontal="center" vertical="center"/>
    </xf>
    <xf numFmtId="0" fontId="59" fillId="40" borderId="36" xfId="10" applyFont="1" applyFill="1" applyBorder="1" applyAlignment="1">
      <alignment horizontal="center" vertical="center"/>
    </xf>
    <xf numFmtId="43" fontId="60" fillId="0" borderId="33" xfId="7668" applyFont="1" applyBorder="1" applyAlignment="1">
      <alignment horizontal="right"/>
    </xf>
    <xf numFmtId="43" fontId="60" fillId="0" borderId="34" xfId="7668" applyFont="1" applyBorder="1" applyAlignment="1">
      <alignment horizontal="center"/>
    </xf>
    <xf numFmtId="0" fontId="60" fillId="0" borderId="37" xfId="22" applyFont="1" applyBorder="1" applyAlignment="1">
      <alignment horizontal="center" vertical="center"/>
    </xf>
    <xf numFmtId="0" fontId="60" fillId="10" borderId="31" xfId="0" applyFont="1" applyFill="1" applyBorder="1" applyAlignment="1">
      <alignment horizontal="center" vertical="center"/>
    </xf>
    <xf numFmtId="0" fontId="60" fillId="10" borderId="25" xfId="0" applyFont="1" applyFill="1" applyBorder="1" applyAlignment="1">
      <alignment horizontal="center" vertical="center"/>
    </xf>
    <xf numFmtId="0" fontId="60" fillId="0" borderId="35" xfId="22" applyFont="1" applyBorder="1" applyAlignment="1">
      <alignment horizontal="center" vertical="center"/>
    </xf>
    <xf numFmtId="0" fontId="58" fillId="0" borderId="37" xfId="22" applyFont="1" applyBorder="1" applyAlignment="1">
      <alignment horizontal="center" vertical="center"/>
    </xf>
    <xf numFmtId="0" fontId="60" fillId="0" borderId="29" xfId="22" applyFont="1" applyBorder="1" applyAlignment="1">
      <alignment horizontal="center" vertical="center"/>
    </xf>
    <xf numFmtId="0" fontId="60" fillId="0" borderId="36" xfId="22" applyFont="1" applyBorder="1" applyAlignment="1">
      <alignment horizontal="center" vertical="center"/>
    </xf>
    <xf numFmtId="0" fontId="64" fillId="10" borderId="25" xfId="10" applyFont="1" applyFill="1" applyBorder="1" applyAlignment="1">
      <alignment horizontal="center" vertical="center" wrapText="1"/>
    </xf>
    <xf numFmtId="4" fontId="60" fillId="0" borderId="35" xfId="0" applyNumberFormat="1" applyFont="1" applyBorder="1" applyAlignment="1">
      <alignment vertical="center"/>
    </xf>
    <xf numFmtId="4" fontId="60" fillId="0" borderId="28" xfId="0" applyNumberFormat="1" applyFont="1" applyBorder="1" applyAlignment="1">
      <alignment vertical="center"/>
    </xf>
    <xf numFmtId="0" fontId="60" fillId="0" borderId="28" xfId="0" applyFont="1" applyBorder="1" applyAlignment="1">
      <alignment vertical="center"/>
    </xf>
    <xf numFmtId="0" fontId="60" fillId="0" borderId="36" xfId="0" applyFont="1" applyBorder="1" applyAlignment="1">
      <alignment horizontal="center"/>
    </xf>
    <xf numFmtId="0" fontId="60" fillId="0" borderId="28" xfId="0" applyFont="1" applyBorder="1" applyAlignment="1">
      <alignment horizontal="right"/>
    </xf>
    <xf numFmtId="0" fontId="59" fillId="40" borderId="32" xfId="10" applyFont="1" applyFill="1" applyBorder="1" applyAlignment="1">
      <alignment horizontal="center" vertical="center"/>
    </xf>
    <xf numFmtId="0" fontId="59" fillId="40" borderId="34" xfId="10" applyFont="1" applyFill="1" applyBorder="1" applyAlignment="1">
      <alignment horizontal="center" vertical="center"/>
    </xf>
    <xf numFmtId="43" fontId="60" fillId="0" borderId="28" xfId="7668" applyFont="1" applyBorder="1" applyAlignment="1">
      <alignment horizontal="center" vertical="center"/>
    </xf>
    <xf numFmtId="43" fontId="60" fillId="0" borderId="37" xfId="7668" applyFont="1" applyBorder="1" applyAlignment="1">
      <alignment horizontal="center" vertical="center"/>
    </xf>
    <xf numFmtId="181" fontId="67" fillId="10" borderId="31" xfId="7667" applyNumberFormat="1" applyFont="1" applyFill="1" applyBorder="1" applyAlignment="1">
      <alignment horizontal="center" vertical="center" wrapText="1"/>
    </xf>
    <xf numFmtId="0" fontId="64" fillId="10" borderId="25" xfId="10" applyFont="1" applyFill="1" applyBorder="1" applyAlignment="1">
      <alignment horizontal="center" vertical="center"/>
    </xf>
    <xf numFmtId="0" fontId="60" fillId="0" borderId="29" xfId="22" applyFont="1" applyBorder="1"/>
    <xf numFmtId="0" fontId="58" fillId="36" borderId="25" xfId="10" applyFont="1" applyFill="1" applyBorder="1" applyAlignment="1">
      <alignment horizontal="center" vertical="center"/>
    </xf>
    <xf numFmtId="2" fontId="59" fillId="0" borderId="0" xfId="10" applyNumberFormat="1" applyFont="1" applyBorder="1" applyAlignment="1">
      <alignment vertical="center"/>
    </xf>
    <xf numFmtId="2" fontId="58" fillId="0" borderId="0" xfId="0" applyNumberFormat="1" applyFont="1" applyAlignment="1">
      <alignment vertical="center"/>
    </xf>
    <xf numFmtId="0" fontId="73" fillId="38" borderId="0" xfId="0" applyFont="1" applyFill="1" applyAlignment="1">
      <alignment horizontal="right" vertical="center" wrapText="1"/>
    </xf>
    <xf numFmtId="17" fontId="73" fillId="38" borderId="0" xfId="0" applyNumberFormat="1" applyFont="1" applyFill="1" applyAlignment="1">
      <alignment horizontal="right" vertical="center" wrapText="1"/>
    </xf>
    <xf numFmtId="0" fontId="76" fillId="37" borderId="0" xfId="0" applyFont="1" applyFill="1" applyAlignment="1">
      <alignment horizontal="right" vertical="center"/>
    </xf>
    <xf numFmtId="10" fontId="76" fillId="37" borderId="0" xfId="9578" applyNumberFormat="1" applyFont="1" applyFill="1" applyBorder="1" applyAlignment="1">
      <alignment vertical="center"/>
    </xf>
    <xf numFmtId="0" fontId="58" fillId="0" borderId="0" xfId="0" applyFont="1" applyAlignment="1">
      <alignment horizontal="right" vertical="center" wrapText="1"/>
    </xf>
    <xf numFmtId="0" fontId="58" fillId="0" borderId="0" xfId="0" applyFont="1" applyAlignment="1">
      <alignment vertical="center" wrapText="1"/>
    </xf>
    <xf numFmtId="2" fontId="59" fillId="10" borderId="0" xfId="10" applyNumberFormat="1" applyFont="1" applyFill="1" applyBorder="1" applyAlignment="1">
      <alignment vertical="center"/>
    </xf>
    <xf numFmtId="2" fontId="59" fillId="0" borderId="0" xfId="10" applyNumberFormat="1" applyFont="1" applyBorder="1" applyAlignment="1">
      <alignment horizontal="center" vertical="center"/>
    </xf>
    <xf numFmtId="0" fontId="65" fillId="37" borderId="30" xfId="0" applyFont="1" applyFill="1" applyBorder="1" applyAlignment="1">
      <alignment vertical="top" wrapText="1"/>
    </xf>
    <xf numFmtId="0" fontId="65" fillId="37" borderId="41" xfId="0" applyFont="1" applyFill="1" applyBorder="1" applyAlignment="1">
      <alignment horizontal="center" vertical="center" wrapText="1"/>
    </xf>
    <xf numFmtId="0" fontId="59" fillId="40" borderId="41" xfId="10" applyFont="1" applyFill="1" applyBorder="1" applyAlignment="1">
      <alignment vertical="center"/>
    </xf>
    <xf numFmtId="0" fontId="58" fillId="10" borderId="41" xfId="10" applyFont="1" applyFill="1" applyBorder="1" applyAlignment="1">
      <alignment horizontal="center" vertical="center"/>
    </xf>
    <xf numFmtId="2" fontId="65" fillId="37" borderId="39" xfId="0" applyNumberFormat="1" applyFont="1" applyFill="1" applyBorder="1" applyAlignment="1">
      <alignment horizontal="right" vertical="top" wrapText="1"/>
    </xf>
    <xf numFmtId="0" fontId="65" fillId="37" borderId="39" xfId="0" applyFont="1" applyFill="1" applyBorder="1" applyAlignment="1">
      <alignment horizontal="right" vertical="top" wrapText="1"/>
    </xf>
    <xf numFmtId="2" fontId="65" fillId="37" borderId="39" xfId="0" applyNumberFormat="1" applyFont="1" applyFill="1" applyBorder="1" applyAlignment="1">
      <alignment horizontal="center" vertical="center" wrapText="1"/>
    </xf>
    <xf numFmtId="0" fontId="65" fillId="37" borderId="39" xfId="0" applyFont="1" applyFill="1" applyBorder="1" applyAlignment="1">
      <alignment horizontal="center" vertical="center" wrapText="1"/>
    </xf>
    <xf numFmtId="2" fontId="59" fillId="40" borderId="39" xfId="10" applyNumberFormat="1" applyFont="1" applyFill="1" applyBorder="1" applyAlignment="1">
      <alignment horizontal="right" vertical="center"/>
    </xf>
    <xf numFmtId="0" fontId="58" fillId="41" borderId="39" xfId="10" applyFont="1" applyFill="1" applyBorder="1" applyAlignment="1">
      <alignment horizontal="right"/>
    </xf>
    <xf numFmtId="0" fontId="64" fillId="10" borderId="39" xfId="10" applyFont="1" applyFill="1" applyBorder="1" applyAlignment="1">
      <alignment horizontal="center" vertical="center"/>
    </xf>
    <xf numFmtId="182" fontId="64" fillId="10" borderId="39" xfId="10" applyNumberFormat="1" applyFont="1" applyFill="1" applyBorder="1" applyAlignment="1">
      <alignment horizontal="center" vertical="center"/>
    </xf>
    <xf numFmtId="2" fontId="64" fillId="10" borderId="39" xfId="10" applyNumberFormat="1" applyFont="1" applyFill="1" applyBorder="1" applyAlignment="1">
      <alignment horizontal="right" vertical="center"/>
    </xf>
    <xf numFmtId="182" fontId="64" fillId="10" borderId="39" xfId="10" applyNumberFormat="1" applyFont="1" applyFill="1" applyBorder="1" applyAlignment="1">
      <alignment horizontal="right" vertical="center"/>
    </xf>
    <xf numFmtId="2" fontId="59" fillId="10" borderId="39" xfId="10" applyNumberFormat="1" applyFont="1" applyFill="1" applyBorder="1" applyAlignment="1">
      <alignment horizontal="right" vertical="center"/>
    </xf>
    <xf numFmtId="2" fontId="70" fillId="0" borderId="39" xfId="0" applyNumberFormat="1" applyFont="1" applyBorder="1" applyAlignment="1">
      <alignment horizontal="center" vertical="center"/>
    </xf>
    <xf numFmtId="2" fontId="79" fillId="0" borderId="39" xfId="0" applyNumberFormat="1" applyFont="1" applyBorder="1" applyAlignment="1">
      <alignment horizontal="center" vertical="center"/>
    </xf>
    <xf numFmtId="0" fontId="60" fillId="10" borderId="39" xfId="0" applyFont="1" applyFill="1" applyBorder="1" applyAlignment="1">
      <alignment horizontal="center" vertical="center"/>
    </xf>
    <xf numFmtId="0" fontId="58" fillId="10" borderId="39" xfId="0" applyFont="1" applyFill="1" applyBorder="1" applyAlignment="1">
      <alignment horizontal="center" vertical="center" wrapText="1"/>
    </xf>
    <xf numFmtId="0" fontId="64" fillId="10" borderId="39" xfId="10" applyFont="1" applyFill="1" applyBorder="1" applyAlignment="1">
      <alignment horizontal="left" vertical="center" wrapText="1"/>
    </xf>
    <xf numFmtId="0" fontId="60" fillId="10" borderId="0" xfId="0" applyFont="1" applyFill="1" applyAlignment="1">
      <alignment horizontal="left" vertical="center" wrapText="1"/>
    </xf>
    <xf numFmtId="0" fontId="58" fillId="10" borderId="0" xfId="10" applyFont="1" applyFill="1" applyBorder="1" applyAlignment="1">
      <alignment horizontal="center"/>
    </xf>
    <xf numFmtId="0" fontId="58" fillId="10" borderId="0" xfId="10" applyFont="1" applyFill="1" applyBorder="1" applyAlignment="1">
      <alignment horizontal="center" vertical="center"/>
    </xf>
    <xf numFmtId="0" fontId="64" fillId="10" borderId="39" xfId="10" applyFont="1" applyFill="1" applyBorder="1" applyAlignment="1">
      <alignment horizontal="center" vertical="center" wrapText="1"/>
    </xf>
    <xf numFmtId="4" fontId="64" fillId="10" borderId="43" xfId="9590" applyNumberFormat="1" applyFont="1" applyFill="1" applyBorder="1" applyAlignment="1">
      <alignment horizontal="center" vertical="center"/>
    </xf>
    <xf numFmtId="4" fontId="64" fillId="10" borderId="39" xfId="9590" applyNumberFormat="1" applyFont="1" applyFill="1" applyBorder="1" applyAlignment="1">
      <alignment horizontal="center" vertical="center"/>
    </xf>
    <xf numFmtId="0" fontId="58" fillId="10" borderId="39" xfId="10" applyFont="1" applyFill="1" applyBorder="1" applyAlignment="1">
      <alignment horizontal="center" vertical="center"/>
    </xf>
    <xf numFmtId="0" fontId="58" fillId="10" borderId="39" xfId="10" applyFont="1" applyFill="1" applyBorder="1" applyAlignment="1">
      <alignment horizontal="left" vertical="center" wrapText="1"/>
    </xf>
    <xf numFmtId="0" fontId="58" fillId="0" borderId="39" xfId="10" applyFont="1" applyBorder="1" applyAlignment="1">
      <alignment horizontal="center" vertical="center"/>
    </xf>
    <xf numFmtId="0" fontId="58" fillId="0" borderId="39" xfId="10" applyFont="1" applyBorder="1" applyAlignment="1">
      <alignment horizontal="left" vertical="center" wrapText="1"/>
    </xf>
    <xf numFmtId="0" fontId="58" fillId="0" borderId="41" xfId="10" applyFont="1" applyBorder="1" applyAlignment="1">
      <alignment horizontal="center" vertical="center"/>
    </xf>
    <xf numFmtId="2" fontId="58" fillId="0" borderId="39" xfId="10" applyNumberFormat="1" applyFont="1" applyBorder="1" applyAlignment="1">
      <alignment horizontal="center" vertical="center"/>
    </xf>
    <xf numFmtId="0" fontId="58" fillId="0" borderId="39" xfId="10" applyFont="1" applyBorder="1" applyAlignment="1">
      <alignment horizontal="center" vertical="center" wrapText="1"/>
    </xf>
    <xf numFmtId="0" fontId="58" fillId="10" borderId="39" xfId="10" applyFont="1" applyFill="1" applyBorder="1" applyAlignment="1">
      <alignment horizontal="center" vertical="center" wrapText="1"/>
    </xf>
    <xf numFmtId="0" fontId="57" fillId="10" borderId="39" xfId="10" applyFont="1" applyFill="1" applyBorder="1" applyAlignment="1">
      <alignment horizontal="left" vertical="center" wrapText="1"/>
    </xf>
    <xf numFmtId="49" fontId="64" fillId="0" borderId="39" xfId="9590" applyNumberFormat="1" applyFont="1" applyBorder="1" applyAlignment="1">
      <alignment horizontal="center" vertical="center"/>
    </xf>
    <xf numFmtId="49" fontId="64" fillId="10" borderId="42" xfId="9590" applyNumberFormat="1" applyFont="1" applyFill="1" applyBorder="1" applyAlignment="1">
      <alignment horizontal="center" vertical="center"/>
    </xf>
    <xf numFmtId="4" fontId="64" fillId="10" borderId="42" xfId="9590" applyNumberFormat="1" applyFont="1" applyFill="1" applyBorder="1" applyAlignment="1">
      <alignment horizontal="center" vertical="center"/>
    </xf>
    <xf numFmtId="49" fontId="64" fillId="0" borderId="42" xfId="9590" applyNumberFormat="1" applyFont="1" applyBorder="1" applyAlignment="1">
      <alignment horizontal="center" vertical="center"/>
    </xf>
    <xf numFmtId="4" fontId="64" fillId="0" borderId="42" xfId="9590" applyNumberFormat="1" applyFont="1" applyBorder="1" applyAlignment="1">
      <alignment horizontal="center" vertical="center"/>
    </xf>
    <xf numFmtId="4" fontId="64" fillId="0" borderId="40" xfId="9590" applyNumberFormat="1" applyFont="1" applyBorder="1" applyAlignment="1">
      <alignment horizontal="center" vertical="center"/>
    </xf>
    <xf numFmtId="4" fontId="64" fillId="10" borderId="37" xfId="9590" applyNumberFormat="1" applyFont="1" applyFill="1" applyBorder="1" applyAlignment="1">
      <alignment horizontal="center" vertical="center"/>
    </xf>
    <xf numFmtId="4" fontId="64" fillId="0" borderId="43" xfId="9590" applyNumberFormat="1" applyFont="1" applyBorder="1" applyAlignment="1">
      <alignment horizontal="left" vertical="center" wrapText="1"/>
    </xf>
    <xf numFmtId="2" fontId="64" fillId="10" borderId="39" xfId="10" applyNumberFormat="1" applyFont="1" applyFill="1" applyBorder="1" applyAlignment="1">
      <alignment horizontal="center" vertical="center"/>
    </xf>
    <xf numFmtId="2" fontId="59" fillId="10" borderId="39" xfId="10" applyNumberFormat="1" applyFont="1" applyFill="1" applyBorder="1" applyAlignment="1">
      <alignment horizontal="center" vertical="center"/>
    </xf>
    <xf numFmtId="182" fontId="59" fillId="10" borderId="39" xfId="10" applyNumberFormat="1" applyFont="1" applyFill="1" applyBorder="1" applyAlignment="1">
      <alignment horizontal="center"/>
    </xf>
    <xf numFmtId="2" fontId="59" fillId="0" borderId="39" xfId="10" applyNumberFormat="1" applyFont="1" applyBorder="1" applyAlignment="1">
      <alignment horizontal="center" vertical="center"/>
    </xf>
    <xf numFmtId="182" fontId="59" fillId="0" borderId="39" xfId="10" applyNumberFormat="1" applyFont="1" applyBorder="1" applyAlignment="1">
      <alignment horizontal="center"/>
    </xf>
    <xf numFmtId="182" fontId="58" fillId="0" borderId="39" xfId="10" applyNumberFormat="1" applyFont="1" applyBorder="1" applyAlignment="1">
      <alignment horizontal="center"/>
    </xf>
    <xf numFmtId="2" fontId="60" fillId="10" borderId="39" xfId="0" applyNumberFormat="1" applyFont="1" applyFill="1" applyBorder="1" applyAlignment="1">
      <alignment horizontal="center" vertical="center"/>
    </xf>
    <xf numFmtId="0" fontId="64" fillId="0" borderId="41" xfId="10" applyFont="1" applyBorder="1" applyAlignment="1">
      <alignment horizontal="center" vertical="center"/>
    </xf>
    <xf numFmtId="182" fontId="64" fillId="0" borderId="39" xfId="10" applyNumberFormat="1" applyFont="1" applyBorder="1" applyAlignment="1">
      <alignment horizontal="center" vertical="center"/>
    </xf>
    <xf numFmtId="0" fontId="65" fillId="37" borderId="30" xfId="0" applyFont="1" applyFill="1" applyBorder="1" applyAlignment="1">
      <alignment horizontal="center" vertical="top" wrapText="1"/>
    </xf>
    <xf numFmtId="0" fontId="65" fillId="37" borderId="28" xfId="0" applyFont="1" applyFill="1" applyBorder="1" applyAlignment="1">
      <alignment horizontal="right" vertical="top" wrapText="1"/>
    </xf>
    <xf numFmtId="49" fontId="65" fillId="43" borderId="39" xfId="10" applyNumberFormat="1" applyFont="1" applyFill="1" applyBorder="1" applyAlignment="1">
      <alignment horizontal="center" vertical="center" wrapText="1"/>
    </xf>
    <xf numFmtId="0" fontId="59" fillId="40" borderId="39" xfId="10" applyFont="1" applyFill="1" applyBorder="1" applyAlignment="1">
      <alignment horizontal="center" vertical="center"/>
    </xf>
    <xf numFmtId="0" fontId="59" fillId="40" borderId="39" xfId="10" applyFont="1" applyFill="1" applyBorder="1" applyAlignment="1">
      <alignment horizontal="left" vertical="center" wrapText="1"/>
    </xf>
    <xf numFmtId="0" fontId="59" fillId="40" borderId="39" xfId="10" applyFont="1" applyFill="1" applyBorder="1" applyAlignment="1">
      <alignment vertical="center"/>
    </xf>
    <xf numFmtId="182" fontId="59" fillId="10" borderId="39" xfId="10" applyNumberFormat="1" applyFont="1" applyFill="1" applyBorder="1" applyAlignment="1">
      <alignment horizontal="right"/>
    </xf>
    <xf numFmtId="43" fontId="60" fillId="10" borderId="39" xfId="0" applyNumberFormat="1" applyFont="1" applyFill="1" applyBorder="1" applyAlignment="1">
      <alignment horizontal="center" vertical="center"/>
    </xf>
    <xf numFmtId="0" fontId="60" fillId="10" borderId="39" xfId="0" applyFont="1" applyFill="1" applyBorder="1" applyAlignment="1">
      <alignment horizontal="center" vertical="center" wrapText="1"/>
    </xf>
    <xf numFmtId="2" fontId="60" fillId="10" borderId="39" xfId="0" applyNumberFormat="1" applyFont="1" applyFill="1" applyBorder="1" applyAlignment="1">
      <alignment horizontal="right" vertical="center"/>
    </xf>
    <xf numFmtId="182" fontId="58" fillId="0" borderId="39" xfId="10" applyNumberFormat="1" applyFont="1" applyBorder="1" applyAlignment="1">
      <alignment horizontal="right"/>
    </xf>
    <xf numFmtId="2" fontId="58" fillId="36" borderId="39" xfId="10" applyNumberFormat="1" applyFont="1" applyFill="1" applyBorder="1" applyAlignment="1">
      <alignment horizontal="right" vertical="center"/>
    </xf>
    <xf numFmtId="4" fontId="60" fillId="0" borderId="39" xfId="22" applyNumberFormat="1" applyFont="1" applyBorder="1"/>
    <xf numFmtId="0" fontId="58" fillId="36" borderId="39" xfId="10" applyFont="1" applyFill="1" applyBorder="1" applyAlignment="1">
      <alignment horizontal="center" vertical="center"/>
    </xf>
    <xf numFmtId="0" fontId="64" fillId="10" borderId="39" xfId="10" applyNumberFormat="1" applyFont="1" applyFill="1" applyBorder="1" applyAlignment="1">
      <alignment horizontal="center" vertical="center"/>
    </xf>
    <xf numFmtId="182" fontId="64" fillId="0" borderId="39" xfId="10" applyNumberFormat="1" applyFont="1" applyBorder="1" applyAlignment="1">
      <alignment horizontal="right" vertical="center"/>
    </xf>
    <xf numFmtId="0" fontId="58" fillId="36" borderId="39" xfId="10" applyFont="1" applyFill="1" applyBorder="1" applyAlignment="1">
      <alignment horizontal="left" vertical="center" wrapText="1"/>
    </xf>
    <xf numFmtId="2" fontId="58" fillId="10" borderId="39" xfId="9" applyNumberFormat="1" applyFont="1" applyFill="1" applyBorder="1" applyAlignment="1">
      <alignment horizontal="right" vertical="center"/>
    </xf>
    <xf numFmtId="182" fontId="58" fillId="10" borderId="39" xfId="26" applyNumberFormat="1" applyFont="1" applyFill="1" applyBorder="1" applyAlignment="1">
      <alignment horizontal="right"/>
    </xf>
    <xf numFmtId="43" fontId="65" fillId="37" borderId="45" xfId="7668" applyFont="1" applyFill="1" applyBorder="1" applyAlignment="1">
      <alignment horizontal="right" vertical="center" wrapText="1"/>
    </xf>
    <xf numFmtId="182" fontId="58" fillId="10" borderId="46" xfId="10" applyNumberFormat="1" applyFont="1" applyFill="1" applyBorder="1" applyAlignment="1">
      <alignment horizontal="right"/>
    </xf>
    <xf numFmtId="182" fontId="58" fillId="10" borderId="47" xfId="10" applyNumberFormat="1" applyFont="1" applyFill="1" applyBorder="1" applyAlignment="1">
      <alignment horizontal="right"/>
    </xf>
    <xf numFmtId="0" fontId="66" fillId="0" borderId="39" xfId="1825" applyFont="1" applyBorder="1" applyAlignment="1">
      <alignment horizontal="center" vertical="center"/>
    </xf>
    <xf numFmtId="0" fontId="60" fillId="0" borderId="39" xfId="22" applyFont="1" applyBorder="1" applyAlignment="1">
      <alignment horizontal="center" vertical="center"/>
    </xf>
    <xf numFmtId="0" fontId="60" fillId="0" borderId="41" xfId="22" applyFont="1" applyBorder="1"/>
    <xf numFmtId="0" fontId="60" fillId="0" borderId="39" xfId="22" applyFont="1" applyBorder="1" applyAlignment="1">
      <alignment vertical="center"/>
    </xf>
    <xf numFmtId="0" fontId="58" fillId="0" borderId="39" xfId="22" applyFont="1" applyBorder="1" applyAlignment="1">
      <alignment horizontal="center" vertical="center"/>
    </xf>
    <xf numFmtId="0" fontId="60" fillId="0" borderId="28" xfId="22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58" fillId="10" borderId="39" xfId="10" applyFont="1" applyFill="1" applyBorder="1"/>
    <xf numFmtId="0" fontId="60" fillId="10" borderId="39" xfId="0" applyFont="1" applyFill="1" applyBorder="1" applyAlignment="1">
      <alignment vertical="center" wrapText="1"/>
    </xf>
    <xf numFmtId="0" fontId="58" fillId="10" borderId="39" xfId="0" applyFont="1" applyFill="1" applyBorder="1" applyAlignment="1">
      <alignment vertical="center" wrapText="1"/>
    </xf>
    <xf numFmtId="43" fontId="60" fillId="0" borderId="39" xfId="7668" applyFont="1" applyBorder="1" applyAlignment="1">
      <alignment horizontal="center" vertical="center"/>
    </xf>
    <xf numFmtId="0" fontId="59" fillId="36" borderId="39" xfId="10" applyFont="1" applyFill="1" applyBorder="1" applyAlignment="1">
      <alignment horizontal="center" vertical="center"/>
    </xf>
    <xf numFmtId="0" fontId="65" fillId="37" borderId="31" xfId="0" applyFont="1" applyFill="1" applyBorder="1" applyAlignment="1">
      <alignment horizontal="center" vertical="center" wrapText="1"/>
    </xf>
    <xf numFmtId="0" fontId="58" fillId="0" borderId="39" xfId="0" applyFont="1" applyBorder="1"/>
    <xf numFmtId="181" fontId="64" fillId="0" borderId="39" xfId="9590" applyNumberFormat="1" applyFont="1" applyBorder="1" applyAlignment="1">
      <alignment horizontal="center" vertical="center"/>
    </xf>
    <xf numFmtId="4" fontId="64" fillId="0" borderId="39" xfId="9590" applyNumberFormat="1" applyFont="1" applyBorder="1" applyAlignment="1">
      <alignment horizontal="center" vertical="center"/>
    </xf>
    <xf numFmtId="0" fontId="64" fillId="0" borderId="39" xfId="0" applyFont="1" applyBorder="1" applyAlignment="1">
      <alignment horizontal="left" vertical="center" wrapText="1"/>
    </xf>
    <xf numFmtId="0" fontId="64" fillId="0" borderId="29" xfId="0" applyFont="1" applyBorder="1" applyAlignment="1">
      <alignment horizontal="left" vertical="center" wrapText="1"/>
    </xf>
    <xf numFmtId="0" fontId="64" fillId="0" borderId="29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/>
    </xf>
    <xf numFmtId="0" fontId="64" fillId="0" borderId="25" xfId="0" applyFont="1" applyBorder="1" applyAlignment="1">
      <alignment horizontal="left" vertical="center" wrapText="1"/>
    </xf>
    <xf numFmtId="0" fontId="64" fillId="0" borderId="29" xfId="0" applyFont="1" applyBorder="1" applyAlignment="1">
      <alignment horizontal="center" vertical="center"/>
    </xf>
    <xf numFmtId="4" fontId="64" fillId="0" borderId="25" xfId="9590" applyNumberFormat="1" applyFont="1" applyBorder="1" applyAlignment="1">
      <alignment horizontal="center" vertical="center" wrapText="1"/>
    </xf>
    <xf numFmtId="4" fontId="81" fillId="0" borderId="39" xfId="9590" applyNumberFormat="1" applyFont="1" applyBorder="1" applyAlignment="1">
      <alignment horizontal="center" vertical="center" wrapText="1"/>
    </xf>
    <xf numFmtId="4" fontId="64" fillId="10" borderId="0" xfId="9590" applyNumberFormat="1" applyFont="1" applyFill="1" applyAlignment="1">
      <alignment horizontal="center" vertical="center"/>
    </xf>
    <xf numFmtId="4" fontId="57" fillId="10" borderId="41" xfId="9590" applyNumberFormat="1" applyFont="1" applyFill="1" applyBorder="1" applyAlignment="1">
      <alignment horizontal="center" vertical="center" wrapText="1"/>
    </xf>
    <xf numFmtId="4" fontId="57" fillId="10" borderId="33" xfId="9590" applyNumberFormat="1" applyFont="1" applyFill="1" applyBorder="1" applyAlignment="1">
      <alignment horizontal="center" vertical="center" wrapText="1"/>
    </xf>
    <xf numFmtId="0" fontId="57" fillId="0" borderId="33" xfId="0" applyFont="1" applyBorder="1" applyAlignment="1">
      <alignment horizontal="center" vertical="center" wrapText="1"/>
    </xf>
    <xf numFmtId="9" fontId="64" fillId="10" borderId="0" xfId="9578" applyFont="1" applyFill="1" applyBorder="1" applyAlignment="1">
      <alignment horizontal="center" vertical="center" wrapText="1"/>
    </xf>
    <xf numFmtId="4" fontId="64" fillId="10" borderId="30" xfId="9590" applyNumberFormat="1" applyFont="1" applyFill="1" applyBorder="1" applyAlignment="1">
      <alignment horizontal="center" vertical="center"/>
    </xf>
    <xf numFmtId="4" fontId="64" fillId="10" borderId="25" xfId="9590" applyNumberFormat="1" applyFont="1" applyFill="1" applyBorder="1" applyAlignment="1">
      <alignment horizontal="center" vertical="center" wrapText="1"/>
    </xf>
    <xf numFmtId="181" fontId="64" fillId="10" borderId="39" xfId="9590" applyNumberFormat="1" applyFont="1" applyFill="1" applyBorder="1" applyAlignment="1">
      <alignment horizontal="center" vertical="center"/>
    </xf>
    <xf numFmtId="2" fontId="64" fillId="10" borderId="0" xfId="9578" applyNumberFormat="1" applyFont="1" applyFill="1" applyBorder="1" applyAlignment="1">
      <alignment horizontal="center" vertical="center" wrapText="1"/>
    </xf>
    <xf numFmtId="2" fontId="64" fillId="10" borderId="31" xfId="9578" applyNumberFormat="1" applyFont="1" applyFill="1" applyBorder="1" applyAlignment="1">
      <alignment horizontal="center" vertical="center" wrapText="1"/>
    </xf>
    <xf numFmtId="4" fontId="64" fillId="10" borderId="31" xfId="9590" applyNumberFormat="1" applyFont="1" applyFill="1" applyBorder="1" applyAlignment="1">
      <alignment horizontal="center" vertical="center"/>
    </xf>
    <xf numFmtId="4" fontId="57" fillId="10" borderId="31" xfId="9590" applyNumberFormat="1" applyFont="1" applyFill="1" applyBorder="1" applyAlignment="1">
      <alignment horizontal="center" vertical="center" wrapText="1"/>
    </xf>
    <xf numFmtId="0" fontId="64" fillId="10" borderId="39" xfId="9590" applyFont="1" applyFill="1" applyBorder="1" applyAlignment="1">
      <alignment horizontal="left" vertical="center" wrapText="1"/>
    </xf>
    <xf numFmtId="2" fontId="64" fillId="10" borderId="39" xfId="9590" applyNumberFormat="1" applyFont="1" applyFill="1" applyBorder="1" applyAlignment="1">
      <alignment horizontal="left" vertical="center" wrapText="1"/>
    </xf>
    <xf numFmtId="0" fontId="57" fillId="10" borderId="39" xfId="9590" applyFont="1" applyFill="1" applyBorder="1" applyAlignment="1">
      <alignment horizontal="left" vertical="center" wrapText="1"/>
    </xf>
    <xf numFmtId="2" fontId="57" fillId="10" borderId="39" xfId="9590" applyNumberFormat="1" applyFont="1" applyFill="1" applyBorder="1" applyAlignment="1">
      <alignment horizontal="left" vertical="center" wrapText="1"/>
    </xf>
    <xf numFmtId="0" fontId="64" fillId="10" borderId="41" xfId="9590" applyFont="1" applyFill="1" applyBorder="1" applyAlignment="1">
      <alignment horizontal="left" vertical="center" wrapText="1"/>
    </xf>
    <xf numFmtId="2" fontId="59" fillId="0" borderId="39" xfId="0" applyNumberFormat="1" applyFont="1" applyBorder="1" applyAlignment="1">
      <alignment horizontal="center" vertical="center"/>
    </xf>
    <xf numFmtId="4" fontId="64" fillId="10" borderId="43" xfId="9590" applyNumberFormat="1" applyFont="1" applyFill="1" applyBorder="1" applyAlignment="1">
      <alignment vertical="center" wrapText="1"/>
    </xf>
    <xf numFmtId="0" fontId="64" fillId="10" borderId="39" xfId="10" applyFont="1" applyFill="1" applyBorder="1" applyAlignment="1">
      <alignment horizontal="left" vertical="center"/>
    </xf>
    <xf numFmtId="0" fontId="64" fillId="0" borderId="43" xfId="9590" applyFont="1" applyBorder="1" applyAlignment="1">
      <alignment vertical="center" wrapText="1"/>
    </xf>
    <xf numFmtId="0" fontId="58" fillId="10" borderId="39" xfId="10" applyFont="1" applyFill="1" applyBorder="1" applyAlignment="1">
      <alignment horizontal="left" vertical="center"/>
    </xf>
    <xf numFmtId="49" fontId="64" fillId="10" borderId="37" xfId="9590" applyNumberFormat="1" applyFont="1" applyFill="1" applyBorder="1" applyAlignment="1">
      <alignment horizontal="center" vertical="center"/>
    </xf>
    <xf numFmtId="4" fontId="64" fillId="10" borderId="44" xfId="9590" applyNumberFormat="1" applyFont="1" applyFill="1" applyBorder="1" applyAlignment="1">
      <alignment vertical="center" wrapText="1"/>
    </xf>
    <xf numFmtId="2" fontId="64" fillId="0" borderId="39" xfId="10" applyNumberFormat="1" applyFont="1" applyBorder="1" applyAlignment="1">
      <alignment horizontal="right" vertical="center"/>
    </xf>
    <xf numFmtId="4" fontId="58" fillId="0" borderId="39" xfId="10" applyNumberFormat="1" applyFont="1" applyBorder="1" applyAlignment="1">
      <alignment horizontal="center" vertical="center" wrapText="1"/>
    </xf>
    <xf numFmtId="3" fontId="64" fillId="10" borderId="39" xfId="9590" applyNumberFormat="1" applyFont="1" applyFill="1" applyBorder="1" applyAlignment="1">
      <alignment horizontal="center" vertical="center"/>
    </xf>
    <xf numFmtId="0" fontId="58" fillId="0" borderId="0" xfId="0" applyFont="1" applyAlignment="1">
      <alignment horizontal="center"/>
    </xf>
    <xf numFmtId="49" fontId="64" fillId="10" borderId="39" xfId="9590" applyNumberFormat="1" applyFont="1" applyFill="1" applyBorder="1" applyAlignment="1">
      <alignment horizontal="center" vertical="center"/>
    </xf>
    <xf numFmtId="0" fontId="0" fillId="0" borderId="39" xfId="0" applyBorder="1"/>
    <xf numFmtId="4" fontId="0" fillId="0" borderId="39" xfId="0" applyNumberFormat="1" applyBorder="1"/>
    <xf numFmtId="2" fontId="0" fillId="0" borderId="39" xfId="0" applyNumberFormat="1" applyBorder="1"/>
    <xf numFmtId="49" fontId="64" fillId="41" borderId="39" xfId="9590" applyNumberFormat="1" applyFont="1" applyFill="1" applyBorder="1" applyAlignment="1">
      <alignment horizontal="center" vertical="center"/>
    </xf>
    <xf numFmtId="4" fontId="64" fillId="41" borderId="39" xfId="9590" applyNumberFormat="1" applyFont="1" applyFill="1" applyBorder="1" applyAlignment="1">
      <alignment horizontal="center" vertical="center"/>
    </xf>
    <xf numFmtId="4" fontId="57" fillId="41" borderId="39" xfId="9590" applyNumberFormat="1" applyFont="1" applyFill="1" applyBorder="1" applyAlignment="1">
      <alignment vertical="center" wrapText="1"/>
    </xf>
    <xf numFmtId="4" fontId="64" fillId="10" borderId="39" xfId="9590" applyNumberFormat="1" applyFont="1" applyFill="1" applyBorder="1" applyAlignment="1">
      <alignment vertical="center" wrapText="1"/>
    </xf>
    <xf numFmtId="4" fontId="64" fillId="0" borderId="39" xfId="9590" applyNumberFormat="1" applyFont="1" applyBorder="1" applyAlignment="1">
      <alignment vertical="center" wrapText="1"/>
    </xf>
    <xf numFmtId="0" fontId="64" fillId="0" borderId="39" xfId="9590" applyFont="1" applyBorder="1" applyAlignment="1">
      <alignment vertical="center" wrapText="1"/>
    </xf>
    <xf numFmtId="181" fontId="64" fillId="41" borderId="39" xfId="9590" applyNumberFormat="1" applyFont="1" applyFill="1" applyBorder="1" applyAlignment="1">
      <alignment horizontal="center" vertical="center"/>
    </xf>
    <xf numFmtId="181" fontId="64" fillId="10" borderId="39" xfId="9590" applyNumberFormat="1" applyFont="1" applyFill="1" applyBorder="1" applyAlignment="1">
      <alignment vertical="center"/>
    </xf>
    <xf numFmtId="0" fontId="87" fillId="0" borderId="0" xfId="0" applyFont="1" applyAlignment="1">
      <alignment horizontal="center"/>
    </xf>
    <xf numFmtId="0" fontId="87" fillId="0" borderId="0" xfId="0" applyFont="1" applyAlignment="1">
      <alignment horizontal="right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wrapText="1" indent="1"/>
    </xf>
    <xf numFmtId="184" fontId="0" fillId="0" borderId="0" xfId="0" applyNumberFormat="1" applyAlignment="1">
      <alignment horizontal="right" vertical="top"/>
    </xf>
    <xf numFmtId="0" fontId="60" fillId="10" borderId="39" xfId="0" applyFont="1" applyFill="1" applyBorder="1" applyAlignment="1">
      <alignment horizontal="left" vertical="center"/>
    </xf>
    <xf numFmtId="0" fontId="60" fillId="10" borderId="39" xfId="0" applyFont="1" applyFill="1" applyBorder="1" applyAlignment="1">
      <alignment horizontal="left" vertical="center" wrapText="1"/>
    </xf>
    <xf numFmtId="0" fontId="58" fillId="36" borderId="39" xfId="10" applyFont="1" applyFill="1" applyBorder="1" applyAlignment="1">
      <alignment horizontal="left" vertical="center"/>
    </xf>
    <xf numFmtId="4" fontId="64" fillId="0" borderId="41" xfId="9590" applyNumberFormat="1" applyFont="1" applyBorder="1" applyAlignment="1">
      <alignment horizontal="left" vertical="center" wrapText="1"/>
    </xf>
    <xf numFmtId="182" fontId="0" fillId="0" borderId="0" xfId="0" applyNumberFormat="1"/>
    <xf numFmtId="0" fontId="89" fillId="10" borderId="0" xfId="9590" applyFont="1" applyFill="1"/>
    <xf numFmtId="181" fontId="21" fillId="10" borderId="0" xfId="9590" applyNumberFormat="1" applyFill="1" applyAlignment="1">
      <alignment horizontal="center" vertical="center"/>
    </xf>
    <xf numFmtId="4" fontId="21" fillId="10" borderId="0" xfId="9590" applyNumberFormat="1" applyFill="1" applyAlignment="1">
      <alignment horizontal="center" vertical="center"/>
    </xf>
    <xf numFmtId="4" fontId="21" fillId="10" borderId="0" xfId="9590" applyNumberFormat="1" applyFill="1" applyAlignment="1">
      <alignment horizontal="left" vertical="center" wrapText="1"/>
    </xf>
    <xf numFmtId="0" fontId="21" fillId="10" borderId="0" xfId="9590" applyFill="1" applyAlignment="1">
      <alignment horizontal="left" vertical="center" wrapText="1"/>
    </xf>
    <xf numFmtId="4" fontId="23" fillId="10" borderId="0" xfId="9590" applyNumberFormat="1" applyFont="1" applyFill="1" applyAlignment="1">
      <alignment horizontal="center" vertical="center"/>
    </xf>
    <xf numFmtId="4" fontId="21" fillId="10" borderId="0" xfId="9590" applyNumberFormat="1" applyFill="1" applyAlignment="1">
      <alignment horizontal="center" vertical="center" wrapText="1"/>
    </xf>
    <xf numFmtId="2" fontId="21" fillId="10" borderId="0" xfId="9590" applyNumberFormat="1" applyFill="1" applyAlignment="1">
      <alignment horizontal="center" vertical="center" wrapText="1"/>
    </xf>
    <xf numFmtId="0" fontId="21" fillId="10" borderId="0" xfId="9590" applyFill="1" applyAlignment="1">
      <alignment horizontal="center" vertical="center" wrapText="1"/>
    </xf>
    <xf numFmtId="4" fontId="21" fillId="10" borderId="0" xfId="9590" applyNumberFormat="1" applyFill="1" applyAlignment="1">
      <alignment horizontal="left" vertical="center"/>
    </xf>
    <xf numFmtId="4" fontId="21" fillId="10" borderId="0" xfId="0" applyNumberFormat="1" applyFont="1" applyFill="1" applyAlignment="1">
      <alignment horizontal="center" vertical="center"/>
    </xf>
    <xf numFmtId="0" fontId="43" fillId="10" borderId="0" xfId="0" applyFont="1" applyFill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0" fontId="21" fillId="10" borderId="0" xfId="0" applyFont="1" applyFill="1" applyAlignment="1">
      <alignment horizontal="center" vertical="center"/>
    </xf>
    <xf numFmtId="4" fontId="23" fillId="10" borderId="0" xfId="9590" applyNumberFormat="1" applyFont="1" applyFill="1" applyAlignment="1">
      <alignment horizontal="center" vertical="center" wrapText="1"/>
    </xf>
    <xf numFmtId="0" fontId="23" fillId="10" borderId="0" xfId="9590" applyFont="1" applyFill="1" applyAlignment="1">
      <alignment horizontal="center" vertical="center" wrapText="1"/>
    </xf>
    <xf numFmtId="9" fontId="21" fillId="10" borderId="0" xfId="9578" applyFont="1" applyFill="1" applyBorder="1" applyAlignment="1">
      <alignment horizontal="center" vertical="center" wrapText="1"/>
    </xf>
    <xf numFmtId="0" fontId="0" fillId="10" borderId="0" xfId="0" applyFill="1" applyAlignment="1">
      <alignment horizontal="left" vertical="center"/>
    </xf>
    <xf numFmtId="0" fontId="43" fillId="10" borderId="0" xfId="0" applyFont="1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93" fillId="10" borderId="0" xfId="9590" applyFont="1" applyFill="1"/>
    <xf numFmtId="0" fontId="21" fillId="10" borderId="0" xfId="9590" applyFill="1" applyAlignment="1">
      <alignment horizontal="center" vertical="center"/>
    </xf>
    <xf numFmtId="0" fontId="21" fillId="10" borderId="0" xfId="9590" applyFill="1" applyAlignment="1">
      <alignment horizontal="center"/>
    </xf>
    <xf numFmtId="2" fontId="21" fillId="10" borderId="0" xfId="9578" applyNumberFormat="1" applyFont="1" applyFill="1" applyBorder="1" applyAlignment="1">
      <alignment horizontal="center" vertical="center" wrapText="1"/>
    </xf>
    <xf numFmtId="4" fontId="23" fillId="10" borderId="0" xfId="9590" applyNumberFormat="1" applyFont="1" applyFill="1" applyAlignment="1">
      <alignment horizontal="left" vertical="center" wrapText="1"/>
    </xf>
    <xf numFmtId="0" fontId="23" fillId="10" borderId="0" xfId="9590" applyFont="1" applyFill="1" applyAlignment="1">
      <alignment horizontal="left" vertical="center" wrapText="1"/>
    </xf>
    <xf numFmtId="2" fontId="23" fillId="10" borderId="0" xfId="9590" applyNumberFormat="1" applyFont="1" applyFill="1" applyAlignment="1">
      <alignment horizontal="left" vertical="center" wrapText="1"/>
    </xf>
    <xf numFmtId="2" fontId="21" fillId="10" borderId="0" xfId="9590" applyNumberFormat="1" applyFill="1" applyAlignment="1">
      <alignment horizontal="left" vertical="center" wrapText="1"/>
    </xf>
    <xf numFmtId="4" fontId="89" fillId="10" borderId="0" xfId="9590" applyNumberFormat="1" applyFont="1" applyFill="1"/>
    <xf numFmtId="4" fontId="89" fillId="10" borderId="0" xfId="9590" applyNumberFormat="1" applyFont="1" applyFill="1" applyAlignment="1">
      <alignment horizontal="left"/>
    </xf>
    <xf numFmtId="4" fontId="21" fillId="10" borderId="0" xfId="9590" applyNumberFormat="1" applyFill="1" applyAlignment="1">
      <alignment vertical="center" wrapText="1"/>
    </xf>
    <xf numFmtId="4" fontId="89" fillId="10" borderId="0" xfId="9590" applyNumberFormat="1" applyFont="1" applyFill="1" applyAlignment="1">
      <alignment horizontal="center"/>
    </xf>
    <xf numFmtId="4" fontId="62" fillId="10" borderId="0" xfId="9590" applyNumberFormat="1" applyFont="1" applyFill="1" applyAlignment="1">
      <alignment horizontal="center" vertical="center"/>
    </xf>
    <xf numFmtId="183" fontId="89" fillId="10" borderId="0" xfId="9590" applyNumberFormat="1" applyFont="1" applyFill="1" applyAlignment="1">
      <alignment horizontal="center"/>
    </xf>
    <xf numFmtId="0" fontId="43" fillId="10" borderId="0" xfId="0" applyFont="1" applyFill="1" applyAlignment="1">
      <alignment horizontal="left" vertical="center" wrapText="1"/>
    </xf>
    <xf numFmtId="0" fontId="21" fillId="10" borderId="0" xfId="0" applyFont="1" applyFill="1" applyAlignment="1">
      <alignment horizontal="center" vertical="center" wrapText="1"/>
    </xf>
    <xf numFmtId="0" fontId="21" fillId="10" borderId="0" xfId="0" applyFont="1" applyFill="1" applyAlignment="1">
      <alignment horizontal="left" vertical="center" wrapText="1"/>
    </xf>
    <xf numFmtId="4" fontId="92" fillId="10" borderId="0" xfId="9590" applyNumberFormat="1" applyFont="1" applyFill="1" applyAlignment="1">
      <alignment horizontal="center" vertical="center" wrapText="1"/>
    </xf>
    <xf numFmtId="0" fontId="0" fillId="10" borderId="0" xfId="0" applyFill="1"/>
    <xf numFmtId="0" fontId="91" fillId="10" borderId="0" xfId="0" applyFont="1" applyFill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  <xf numFmtId="0" fontId="91" fillId="10" borderId="0" xfId="0" applyFont="1" applyFill="1" applyAlignment="1">
      <alignment horizontal="center" vertical="center"/>
    </xf>
    <xf numFmtId="0" fontId="0" fillId="10" borderId="0" xfId="0" applyFill="1" applyAlignment="1">
      <alignment vertical="center"/>
    </xf>
    <xf numFmtId="0" fontId="0" fillId="10" borderId="0" xfId="0" applyFill="1" applyAlignment="1">
      <alignment horizontal="left" vertical="center" wrapText="1"/>
    </xf>
    <xf numFmtId="0" fontId="58" fillId="10" borderId="0" xfId="0" applyFont="1" applyFill="1"/>
    <xf numFmtId="0" fontId="94" fillId="0" borderId="0" xfId="0" applyFont="1" applyAlignment="1">
      <alignment wrapText="1"/>
    </xf>
    <xf numFmtId="2" fontId="64" fillId="10" borderId="39" xfId="9578" applyNumberFormat="1" applyFont="1" applyFill="1" applyBorder="1" applyAlignment="1">
      <alignment horizontal="center" vertical="center" wrapText="1"/>
    </xf>
    <xf numFmtId="49" fontId="60" fillId="10" borderId="39" xfId="0" applyNumberFormat="1" applyFont="1" applyFill="1" applyBorder="1" applyAlignment="1">
      <alignment horizontal="center" vertical="center"/>
    </xf>
    <xf numFmtId="2" fontId="58" fillId="10" borderId="0" xfId="10" applyNumberFormat="1" applyFont="1" applyFill="1"/>
    <xf numFmtId="182" fontId="58" fillId="10" borderId="0" xfId="10" applyNumberFormat="1" applyFont="1" applyFill="1"/>
    <xf numFmtId="0" fontId="59" fillId="36" borderId="0" xfId="10" applyFont="1" applyFill="1" applyBorder="1" applyAlignment="1">
      <alignment horizontal="center" vertical="center"/>
    </xf>
    <xf numFmtId="0" fontId="59" fillId="36" borderId="0" xfId="10" applyFont="1" applyFill="1" applyBorder="1" applyAlignment="1">
      <alignment horizontal="left" vertical="center" wrapText="1"/>
    </xf>
    <xf numFmtId="0" fontId="59" fillId="36" borderId="0" xfId="10" applyFont="1" applyFill="1" applyBorder="1" applyAlignment="1">
      <alignment vertical="center"/>
    </xf>
    <xf numFmtId="2" fontId="59" fillId="36" borderId="0" xfId="10" applyNumberFormat="1" applyFont="1" applyFill="1" applyBorder="1" applyAlignment="1">
      <alignment horizontal="right" vertical="center"/>
    </xf>
    <xf numFmtId="0" fontId="58" fillId="10" borderId="0" xfId="10" applyFont="1" applyFill="1" applyBorder="1" applyAlignment="1">
      <alignment horizontal="right"/>
    </xf>
    <xf numFmtId="0" fontId="60" fillId="10" borderId="0" xfId="0" applyFont="1" applyFill="1" applyAlignment="1">
      <alignment horizontal="center" vertical="center"/>
    </xf>
    <xf numFmtId="0" fontId="60" fillId="10" borderId="0" xfId="0" applyFont="1" applyFill="1" applyAlignment="1">
      <alignment horizontal="left" vertical="center"/>
    </xf>
    <xf numFmtId="43" fontId="60" fillId="10" borderId="0" xfId="0" applyNumberFormat="1" applyFont="1" applyFill="1" applyAlignment="1">
      <alignment horizontal="center" vertical="center"/>
    </xf>
    <xf numFmtId="0" fontId="60" fillId="10" borderId="0" xfId="0" applyFont="1" applyFill="1" applyAlignment="1">
      <alignment horizontal="center" vertical="center" wrapText="1"/>
    </xf>
    <xf numFmtId="0" fontId="64" fillId="10" borderId="0" xfId="10" applyFont="1" applyFill="1" applyBorder="1" applyAlignment="1">
      <alignment horizontal="center" vertical="center"/>
    </xf>
    <xf numFmtId="0" fontId="64" fillId="10" borderId="0" xfId="10" applyFont="1" applyFill="1" applyBorder="1" applyAlignment="1">
      <alignment horizontal="left" vertical="center" wrapText="1"/>
    </xf>
    <xf numFmtId="2" fontId="60" fillId="10" borderId="0" xfId="0" applyNumberFormat="1" applyFont="1" applyFill="1" applyAlignment="1">
      <alignment horizontal="right" vertical="center"/>
    </xf>
    <xf numFmtId="182" fontId="58" fillId="10" borderId="0" xfId="10" applyNumberFormat="1" applyFont="1" applyFill="1" applyBorder="1" applyAlignment="1">
      <alignment horizontal="right"/>
    </xf>
    <xf numFmtId="182" fontId="58" fillId="10" borderId="0" xfId="10" applyNumberFormat="1" applyFont="1" applyFill="1" applyBorder="1"/>
    <xf numFmtId="0" fontId="58" fillId="10" borderId="0" xfId="10" applyFont="1" applyFill="1" applyBorder="1" applyAlignment="1">
      <alignment horizontal="left" vertical="center" wrapText="1"/>
    </xf>
    <xf numFmtId="4" fontId="0" fillId="0" borderId="0" xfId="0" applyNumberFormat="1"/>
    <xf numFmtId="165" fontId="58" fillId="0" borderId="39" xfId="29" applyFont="1" applyBorder="1" applyAlignment="1">
      <alignment horizontal="center"/>
    </xf>
    <xf numFmtId="10" fontId="58" fillId="0" borderId="39" xfId="30" applyNumberFormat="1" applyFont="1" applyBorder="1" applyAlignment="1">
      <alignment horizontal="center"/>
    </xf>
    <xf numFmtId="10" fontId="64" fillId="0" borderId="39" xfId="30" applyNumberFormat="1" applyFont="1" applyFill="1" applyBorder="1"/>
    <xf numFmtId="165" fontId="64" fillId="0" borderId="39" xfId="25" applyNumberFormat="1" applyFont="1" applyBorder="1"/>
    <xf numFmtId="0" fontId="57" fillId="10" borderId="25" xfId="25" applyFont="1" applyFill="1" applyBorder="1" applyAlignment="1">
      <alignment horizontal="center" vertical="center"/>
    </xf>
    <xf numFmtId="0" fontId="59" fillId="36" borderId="25" xfId="10" applyFont="1" applyFill="1" applyBorder="1" applyAlignment="1">
      <alignment horizontal="center" vertical="center" wrapText="1"/>
    </xf>
    <xf numFmtId="43" fontId="58" fillId="0" borderId="0" xfId="0" applyNumberFormat="1" applyFont="1"/>
    <xf numFmtId="0" fontId="64" fillId="0" borderId="39" xfId="10" applyNumberFormat="1" applyFont="1" applyBorder="1" applyAlignment="1">
      <alignment horizontal="right" vertical="center"/>
    </xf>
    <xf numFmtId="0" fontId="64" fillId="10" borderId="0" xfId="10" applyNumberFormat="1" applyFont="1" applyFill="1" applyBorder="1" applyAlignment="1">
      <alignment horizontal="center" vertical="center"/>
    </xf>
    <xf numFmtId="0" fontId="60" fillId="0" borderId="0" xfId="0" applyFont="1" applyAlignment="1">
      <alignment vertical="center" wrapText="1"/>
    </xf>
    <xf numFmtId="0" fontId="60" fillId="0" borderId="0" xfId="22" applyFont="1" applyAlignment="1">
      <alignment horizontal="center" vertical="center"/>
    </xf>
    <xf numFmtId="0" fontId="60" fillId="0" borderId="0" xfId="22" applyFont="1"/>
    <xf numFmtId="0" fontId="60" fillId="0" borderId="33" xfId="0" applyFont="1" applyBorder="1" applyAlignment="1">
      <alignment vertical="center" wrapText="1"/>
    </xf>
    <xf numFmtId="0" fontId="64" fillId="10" borderId="39" xfId="10" applyNumberFormat="1" applyFont="1" applyFill="1" applyBorder="1" applyAlignment="1">
      <alignment horizontal="center" vertical="center" wrapText="1"/>
    </xf>
    <xf numFmtId="182" fontId="64" fillId="0" borderId="39" xfId="9590" applyNumberFormat="1" applyFont="1" applyBorder="1" applyAlignment="1">
      <alignment horizontal="center" vertical="center"/>
    </xf>
    <xf numFmtId="4" fontId="64" fillId="0" borderId="41" xfId="9590" applyNumberFormat="1" applyFont="1" applyBorder="1" applyAlignment="1">
      <alignment vertical="center" wrapText="1"/>
    </xf>
    <xf numFmtId="2" fontId="64" fillId="0" borderId="39" xfId="10" applyNumberFormat="1" applyFont="1" applyBorder="1" applyAlignment="1">
      <alignment horizontal="center" vertical="center"/>
    </xf>
    <xf numFmtId="0" fontId="64" fillId="0" borderId="39" xfId="10" applyFont="1" applyBorder="1" applyAlignment="1">
      <alignment horizontal="left" vertical="center"/>
    </xf>
    <xf numFmtId="0" fontId="58" fillId="0" borderId="39" xfId="10" applyFont="1" applyBorder="1" applyAlignment="1">
      <alignment horizontal="left" vertical="center"/>
    </xf>
    <xf numFmtId="0" fontId="58" fillId="10" borderId="39" xfId="10" applyFont="1" applyFill="1" applyBorder="1" applyAlignment="1">
      <alignment horizontal="center"/>
    </xf>
    <xf numFmtId="182" fontId="0" fillId="0" borderId="39" xfId="0" applyNumberFormat="1" applyBorder="1"/>
    <xf numFmtId="0" fontId="59" fillId="10" borderId="0" xfId="0" applyFont="1" applyFill="1" applyAlignment="1">
      <alignment horizontal="center"/>
    </xf>
    <xf numFmtId="0" fontId="64" fillId="0" borderId="39" xfId="10" applyFont="1" applyBorder="1" applyAlignment="1">
      <alignment horizontal="center" vertical="center"/>
    </xf>
    <xf numFmtId="2" fontId="58" fillId="0" borderId="39" xfId="9" applyNumberFormat="1" applyFont="1" applyBorder="1" applyAlignment="1">
      <alignment horizontal="center" vertical="center"/>
    </xf>
    <xf numFmtId="4" fontId="64" fillId="0" borderId="0" xfId="9590" applyNumberFormat="1" applyFont="1" applyAlignment="1">
      <alignment vertical="center" wrapText="1"/>
    </xf>
    <xf numFmtId="0" fontId="65" fillId="37" borderId="28" xfId="0" applyFont="1" applyFill="1" applyBorder="1" applyAlignment="1">
      <alignment vertical="top" wrapText="1"/>
    </xf>
    <xf numFmtId="0" fontId="65" fillId="37" borderId="28" xfId="0" applyFont="1" applyFill="1" applyBorder="1" applyAlignment="1">
      <alignment horizontal="center" vertical="top" wrapText="1"/>
    </xf>
    <xf numFmtId="2" fontId="65" fillId="37" borderId="28" xfId="0" applyNumberFormat="1" applyFont="1" applyFill="1" applyBorder="1" applyAlignment="1">
      <alignment horizontal="right" vertical="top" wrapText="1"/>
    </xf>
    <xf numFmtId="0" fontId="58" fillId="0" borderId="50" xfId="0" applyFont="1" applyBorder="1"/>
    <xf numFmtId="0" fontId="58" fillId="0" borderId="51" xfId="0" applyFont="1" applyBorder="1"/>
    <xf numFmtId="0" fontId="58" fillId="0" borderId="51" xfId="0" applyFont="1" applyBorder="1" applyAlignment="1">
      <alignment wrapText="1"/>
    </xf>
    <xf numFmtId="0" fontId="58" fillId="0" borderId="53" xfId="0" applyFont="1" applyBorder="1"/>
    <xf numFmtId="0" fontId="58" fillId="0" borderId="54" xfId="0" applyFont="1" applyBorder="1"/>
    <xf numFmtId="0" fontId="58" fillId="0" borderId="0" xfId="10" applyFont="1" applyBorder="1" applyAlignment="1">
      <alignment wrapText="1"/>
    </xf>
    <xf numFmtId="17" fontId="79" fillId="0" borderId="46" xfId="0" applyNumberFormat="1" applyFont="1" applyBorder="1" applyAlignment="1">
      <alignment horizontal="center" vertical="center"/>
    </xf>
    <xf numFmtId="0" fontId="79" fillId="0" borderId="46" xfId="0" applyFont="1" applyBorder="1" applyAlignment="1">
      <alignment horizontal="center" vertical="center"/>
    </xf>
    <xf numFmtId="0" fontId="59" fillId="0" borderId="53" xfId="10" applyFont="1" applyBorder="1" applyAlignment="1">
      <alignment horizontal="center" vertical="center"/>
    </xf>
    <xf numFmtId="0" fontId="59" fillId="0" borderId="57" xfId="10" applyFont="1" applyBorder="1" applyAlignment="1">
      <alignment horizontal="center" vertical="center"/>
    </xf>
    <xf numFmtId="2" fontId="70" fillId="10" borderId="58" xfId="10" applyNumberFormat="1" applyFont="1" applyFill="1" applyBorder="1" applyAlignment="1">
      <alignment horizontal="center" vertical="center"/>
    </xf>
    <xf numFmtId="2" fontId="70" fillId="10" borderId="59" xfId="10" applyNumberFormat="1" applyFont="1" applyFill="1" applyBorder="1" applyAlignment="1">
      <alignment horizontal="center" vertical="center"/>
    </xf>
    <xf numFmtId="0" fontId="58" fillId="45" borderId="51" xfId="0" applyFont="1" applyFill="1" applyBorder="1"/>
    <xf numFmtId="0" fontId="58" fillId="45" borderId="51" xfId="0" applyFont="1" applyFill="1" applyBorder="1" applyAlignment="1">
      <alignment wrapText="1"/>
    </xf>
    <xf numFmtId="2" fontId="58" fillId="45" borderId="51" xfId="0" applyNumberFormat="1" applyFont="1" applyFill="1" applyBorder="1" applyAlignment="1">
      <alignment horizontal="right"/>
    </xf>
    <xf numFmtId="0" fontId="58" fillId="45" borderId="0" xfId="0" applyFont="1" applyFill="1"/>
    <xf numFmtId="0" fontId="58" fillId="45" borderId="0" xfId="0" applyFont="1" applyFill="1" applyAlignment="1">
      <alignment wrapText="1"/>
    </xf>
    <xf numFmtId="2" fontId="58" fillId="45" borderId="0" xfId="0" applyNumberFormat="1" applyFont="1" applyFill="1" applyAlignment="1">
      <alignment horizontal="right"/>
    </xf>
    <xf numFmtId="0" fontId="58" fillId="45" borderId="0" xfId="10" applyFont="1" applyFill="1" applyBorder="1" applyAlignment="1">
      <alignment wrapText="1"/>
    </xf>
    <xf numFmtId="0" fontId="71" fillId="45" borderId="0" xfId="0" applyFont="1" applyFill="1" applyAlignment="1">
      <alignment horizontal="left" vertical="top" wrapText="1"/>
    </xf>
    <xf numFmtId="0" fontId="71" fillId="45" borderId="0" xfId="0" applyFont="1" applyFill="1" applyAlignment="1">
      <alignment wrapText="1"/>
    </xf>
    <xf numFmtId="0" fontId="59" fillId="45" borderId="0" xfId="10" applyFont="1" applyFill="1" applyBorder="1" applyAlignment="1">
      <alignment horizontal="center" vertical="center"/>
    </xf>
    <xf numFmtId="0" fontId="59" fillId="45" borderId="0" xfId="10" applyFont="1" applyFill="1" applyBorder="1" applyAlignment="1">
      <alignment horizontal="left" vertical="center" wrapText="1"/>
    </xf>
    <xf numFmtId="2" fontId="59" fillId="45" borderId="0" xfId="10" applyNumberFormat="1" applyFont="1" applyFill="1" applyBorder="1" applyAlignment="1">
      <alignment horizontal="right" vertical="center"/>
    </xf>
    <xf numFmtId="0" fontId="59" fillId="45" borderId="58" xfId="10" applyFont="1" applyFill="1" applyBorder="1" applyAlignment="1">
      <alignment horizontal="center" vertical="center"/>
    </xf>
    <xf numFmtId="0" fontId="59" fillId="45" borderId="58" xfId="10" applyFont="1" applyFill="1" applyBorder="1" applyAlignment="1">
      <alignment horizontal="left" vertical="center" wrapText="1"/>
    </xf>
    <xf numFmtId="2" fontId="59" fillId="45" borderId="58" xfId="10" applyNumberFormat="1" applyFont="1" applyFill="1" applyBorder="1" applyAlignment="1">
      <alignment horizontal="right" vertical="center"/>
    </xf>
    <xf numFmtId="0" fontId="58" fillId="45" borderId="50" xfId="0" applyFont="1" applyFill="1" applyBorder="1"/>
    <xf numFmtId="0" fontId="58" fillId="45" borderId="53" xfId="0" applyFont="1" applyFill="1" applyBorder="1"/>
    <xf numFmtId="0" fontId="59" fillId="45" borderId="53" xfId="10" applyFont="1" applyFill="1" applyBorder="1" applyAlignment="1">
      <alignment horizontal="center" vertical="center"/>
    </xf>
    <xf numFmtId="0" fontId="58" fillId="45" borderId="0" xfId="0" applyFont="1" applyFill="1" applyAlignment="1">
      <alignment horizontal="right"/>
    </xf>
    <xf numFmtId="0" fontId="58" fillId="45" borderId="54" xfId="0" applyFont="1" applyFill="1" applyBorder="1"/>
    <xf numFmtId="0" fontId="59" fillId="45" borderId="57" xfId="10" applyFont="1" applyFill="1" applyBorder="1" applyAlignment="1">
      <alignment horizontal="center" vertical="center"/>
    </xf>
    <xf numFmtId="0" fontId="65" fillId="37" borderId="60" xfId="0" applyFont="1" applyFill="1" applyBorder="1" applyAlignment="1">
      <alignment vertical="top" wrapText="1"/>
    </xf>
    <xf numFmtId="0" fontId="65" fillId="37" borderId="56" xfId="0" applyFont="1" applyFill="1" applyBorder="1" applyAlignment="1">
      <alignment vertical="top" wrapText="1"/>
    </xf>
    <xf numFmtId="0" fontId="65" fillId="37" borderId="45" xfId="0" applyFont="1" applyFill="1" applyBorder="1" applyAlignment="1">
      <alignment horizontal="center" vertical="center" wrapText="1"/>
    </xf>
    <xf numFmtId="0" fontId="65" fillId="37" borderId="46" xfId="0" applyFont="1" applyFill="1" applyBorder="1" applyAlignment="1">
      <alignment horizontal="center" vertical="center" wrapText="1"/>
    </xf>
    <xf numFmtId="0" fontId="59" fillId="40" borderId="45" xfId="10" applyFont="1" applyFill="1" applyBorder="1" applyAlignment="1">
      <alignment horizontal="center" vertical="center"/>
    </xf>
    <xf numFmtId="0" fontId="58" fillId="41" borderId="46" xfId="10" applyFont="1" applyFill="1" applyBorder="1"/>
    <xf numFmtId="0" fontId="64" fillId="10" borderId="45" xfId="10" applyFont="1" applyFill="1" applyBorder="1" applyAlignment="1">
      <alignment horizontal="center" vertical="center"/>
    </xf>
    <xf numFmtId="182" fontId="58" fillId="10" borderId="46" xfId="10" applyNumberFormat="1" applyFont="1" applyFill="1" applyBorder="1"/>
    <xf numFmtId="0" fontId="58" fillId="10" borderId="45" xfId="10" applyFont="1" applyFill="1" applyBorder="1" applyAlignment="1">
      <alignment horizontal="center" vertical="center"/>
    </xf>
    <xf numFmtId="0" fontId="60" fillId="10" borderId="45" xfId="0" applyFont="1" applyFill="1" applyBorder="1" applyAlignment="1">
      <alignment horizontal="center" vertical="center"/>
    </xf>
    <xf numFmtId="43" fontId="60" fillId="10" borderId="46" xfId="0" applyNumberFormat="1" applyFont="1" applyFill="1" applyBorder="1" applyAlignment="1">
      <alignment horizontal="center" vertical="center"/>
    </xf>
    <xf numFmtId="0" fontId="58" fillId="36" borderId="45" xfId="10" applyFont="1" applyFill="1" applyBorder="1" applyAlignment="1">
      <alignment horizontal="center" vertical="center"/>
    </xf>
    <xf numFmtId="0" fontId="58" fillId="10" borderId="53" xfId="10" applyFont="1" applyFill="1" applyBorder="1" applyAlignment="1">
      <alignment horizontal="center" vertical="center"/>
    </xf>
    <xf numFmtId="182" fontId="59" fillId="10" borderId="54" xfId="10" applyNumberFormat="1" applyFont="1" applyFill="1" applyBorder="1"/>
    <xf numFmtId="0" fontId="58" fillId="10" borderId="53" xfId="10" applyFont="1" applyFill="1" applyBorder="1"/>
    <xf numFmtId="0" fontId="58" fillId="10" borderId="0" xfId="10" applyFont="1" applyFill="1" applyBorder="1" applyAlignment="1">
      <alignment wrapText="1"/>
    </xf>
    <xf numFmtId="49" fontId="60" fillId="10" borderId="53" xfId="0" applyNumberFormat="1" applyFont="1" applyFill="1" applyBorder="1" applyAlignment="1">
      <alignment horizontal="center" vertical="center"/>
    </xf>
    <xf numFmtId="43" fontId="65" fillId="37" borderId="61" xfId="7668" applyFont="1" applyFill="1" applyBorder="1" applyAlignment="1">
      <alignment horizontal="right" vertical="center" wrapText="1"/>
    </xf>
    <xf numFmtId="0" fontId="59" fillId="10" borderId="53" xfId="0" quotePrefix="1" applyFont="1" applyFill="1" applyBorder="1" applyAlignment="1">
      <alignment horizontal="center"/>
    </xf>
    <xf numFmtId="0" fontId="59" fillId="10" borderId="54" xfId="0" applyFont="1" applyFill="1" applyBorder="1" applyAlignment="1">
      <alignment horizontal="center"/>
    </xf>
    <xf numFmtId="0" fontId="58" fillId="10" borderId="54" xfId="10" applyFont="1" applyFill="1" applyBorder="1"/>
    <xf numFmtId="0" fontId="75" fillId="10" borderId="0" xfId="10" applyFont="1" applyFill="1" applyBorder="1" applyAlignment="1">
      <alignment horizontal="right"/>
    </xf>
    <xf numFmtId="0" fontId="75" fillId="10" borderId="54" xfId="10" applyFont="1" applyFill="1" applyBorder="1"/>
    <xf numFmtId="0" fontId="74" fillId="10" borderId="0" xfId="0" applyFont="1" applyFill="1" applyAlignment="1">
      <alignment horizontal="right"/>
    </xf>
    <xf numFmtId="0" fontId="74" fillId="10" borderId="54" xfId="0" applyFont="1" applyFill="1" applyBorder="1" applyAlignment="1">
      <alignment horizontal="center"/>
    </xf>
    <xf numFmtId="0" fontId="60" fillId="10" borderId="0" xfId="0" applyFont="1" applyFill="1" applyAlignment="1">
      <alignment horizontal="right"/>
    </xf>
    <xf numFmtId="0" fontId="60" fillId="10" borderId="54" xfId="0" applyFont="1" applyFill="1" applyBorder="1" applyAlignment="1">
      <alignment horizontal="center"/>
    </xf>
    <xf numFmtId="0" fontId="58" fillId="10" borderId="58" xfId="10" applyFont="1" applyFill="1" applyBorder="1" applyAlignment="1">
      <alignment horizontal="right"/>
    </xf>
    <xf numFmtId="0" fontId="58" fillId="10" borderId="59" xfId="10" applyFont="1" applyFill="1" applyBorder="1"/>
    <xf numFmtId="2" fontId="58" fillId="10" borderId="51" xfId="0" applyNumberFormat="1" applyFont="1" applyFill="1" applyBorder="1" applyAlignment="1">
      <alignment horizontal="right"/>
    </xf>
    <xf numFmtId="0" fontId="70" fillId="0" borderId="46" xfId="0" applyFont="1" applyBorder="1" applyAlignment="1">
      <alignment horizontal="center" vertical="center"/>
    </xf>
    <xf numFmtId="2" fontId="59" fillId="0" borderId="54" xfId="10" applyNumberFormat="1" applyFont="1" applyBorder="1" applyAlignment="1">
      <alignment horizontal="center" vertical="center"/>
    </xf>
    <xf numFmtId="0" fontId="65" fillId="37" borderId="62" xfId="0" applyFont="1" applyFill="1" applyBorder="1" applyAlignment="1">
      <alignment vertical="top" wrapText="1"/>
    </xf>
    <xf numFmtId="0" fontId="65" fillId="37" borderId="46" xfId="0" applyFont="1" applyFill="1" applyBorder="1" applyAlignment="1">
      <alignment vertical="top" wrapText="1"/>
    </xf>
    <xf numFmtId="0" fontId="64" fillId="0" borderId="45" xfId="10" applyFont="1" applyBorder="1" applyAlignment="1">
      <alignment horizontal="center" vertical="center"/>
    </xf>
    <xf numFmtId="0" fontId="64" fillId="0" borderId="39" xfId="10" applyFont="1" applyBorder="1" applyAlignment="1">
      <alignment horizontal="center" vertical="center" wrapText="1"/>
    </xf>
    <xf numFmtId="182" fontId="58" fillId="0" borderId="46" xfId="10" applyNumberFormat="1" applyFont="1" applyBorder="1" applyAlignment="1">
      <alignment horizontal="center"/>
    </xf>
    <xf numFmtId="182" fontId="58" fillId="10" borderId="46" xfId="10" applyNumberFormat="1" applyFont="1" applyFill="1" applyBorder="1" applyAlignment="1">
      <alignment horizontal="center"/>
    </xf>
    <xf numFmtId="2" fontId="59" fillId="40" borderId="39" xfId="10" applyNumberFormat="1" applyFont="1" applyFill="1" applyBorder="1" applyAlignment="1">
      <alignment horizontal="center" vertical="center"/>
    </xf>
    <xf numFmtId="0" fontId="58" fillId="41" borderId="39" xfId="10" applyFont="1" applyFill="1" applyBorder="1" applyAlignment="1">
      <alignment horizontal="center"/>
    </xf>
    <xf numFmtId="0" fontId="58" fillId="41" borderId="46" xfId="10" applyFont="1" applyFill="1" applyBorder="1" applyAlignment="1">
      <alignment horizontal="center"/>
    </xf>
    <xf numFmtId="0" fontId="58" fillId="0" borderId="45" xfId="10" applyFont="1" applyBorder="1" applyAlignment="1">
      <alignment horizontal="center" vertical="center"/>
    </xf>
    <xf numFmtId="182" fontId="58" fillId="0" borderId="46" xfId="10" applyNumberFormat="1" applyFont="1" applyBorder="1" applyAlignment="1">
      <alignment horizontal="center" vertical="center"/>
    </xf>
    <xf numFmtId="0" fontId="60" fillId="0" borderId="39" xfId="0" applyFont="1" applyBorder="1" applyAlignment="1">
      <alignment horizontal="left" vertical="center"/>
    </xf>
    <xf numFmtId="0" fontId="58" fillId="10" borderId="39" xfId="0" applyFont="1" applyFill="1" applyBorder="1" applyAlignment="1">
      <alignment horizontal="left" vertical="center" wrapText="1"/>
    </xf>
    <xf numFmtId="0" fontId="59" fillId="40" borderId="39" xfId="10" applyFont="1" applyFill="1" applyBorder="1" applyAlignment="1">
      <alignment horizontal="center" vertical="center" wrapText="1"/>
    </xf>
    <xf numFmtId="0" fontId="59" fillId="40" borderId="46" xfId="10" applyFont="1" applyFill="1" applyBorder="1" applyAlignment="1">
      <alignment horizontal="center" vertical="center" wrapText="1"/>
    </xf>
    <xf numFmtId="182" fontId="58" fillId="0" borderId="46" xfId="26" applyNumberFormat="1" applyFont="1" applyFill="1" applyBorder="1" applyAlignment="1">
      <alignment horizontal="center" vertical="center" wrapText="1"/>
    </xf>
    <xf numFmtId="2" fontId="58" fillId="36" borderId="39" xfId="10" applyNumberFormat="1" applyFont="1" applyFill="1" applyBorder="1" applyAlignment="1">
      <alignment horizontal="center" vertical="center"/>
    </xf>
    <xf numFmtId="2" fontId="58" fillId="10" borderId="39" xfId="10" applyNumberFormat="1" applyFont="1" applyFill="1" applyBorder="1" applyAlignment="1">
      <alignment horizontal="center" vertical="center"/>
    </xf>
    <xf numFmtId="0" fontId="59" fillId="40" borderId="45" xfId="10" applyFont="1" applyFill="1" applyBorder="1" applyAlignment="1">
      <alignment horizontal="center" vertical="center" wrapText="1"/>
    </xf>
    <xf numFmtId="182" fontId="58" fillId="10" borderId="54" xfId="10" applyNumberFormat="1" applyFont="1" applyFill="1" applyBorder="1"/>
    <xf numFmtId="182" fontId="75" fillId="10" borderId="54" xfId="10" applyNumberFormat="1" applyFont="1" applyFill="1" applyBorder="1"/>
    <xf numFmtId="182" fontId="74" fillId="10" borderId="54" xfId="0" applyNumberFormat="1" applyFont="1" applyFill="1" applyBorder="1" applyAlignment="1">
      <alignment horizontal="center"/>
    </xf>
    <xf numFmtId="0" fontId="60" fillId="10" borderId="58" xfId="0" applyFont="1" applyFill="1" applyBorder="1" applyAlignment="1">
      <alignment horizontal="right"/>
    </xf>
    <xf numFmtId="182" fontId="60" fillId="10" borderId="59" xfId="0" applyNumberFormat="1" applyFont="1" applyFill="1" applyBorder="1" applyAlignment="1">
      <alignment horizontal="center"/>
    </xf>
    <xf numFmtId="0" fontId="58" fillId="45" borderId="0" xfId="0" applyFont="1" applyFill="1" applyAlignment="1">
      <alignment horizontal="center" vertical="center"/>
    </xf>
    <xf numFmtId="0" fontId="64" fillId="45" borderId="0" xfId="0" applyFont="1" applyFill="1" applyAlignment="1">
      <alignment horizontal="center"/>
    </xf>
    <xf numFmtId="2" fontId="70" fillId="45" borderId="0" xfId="10" applyNumberFormat="1" applyFont="1" applyFill="1" applyBorder="1" applyAlignment="1">
      <alignment horizontal="center" vertical="center"/>
    </xf>
    <xf numFmtId="0" fontId="58" fillId="45" borderId="51" xfId="0" applyFont="1" applyFill="1" applyBorder="1" applyAlignment="1">
      <alignment horizontal="center" vertical="center"/>
    </xf>
    <xf numFmtId="0" fontId="58" fillId="45" borderId="51" xfId="0" applyFont="1" applyFill="1" applyBorder="1" applyAlignment="1">
      <alignment horizontal="right"/>
    </xf>
    <xf numFmtId="0" fontId="58" fillId="45" borderId="51" xfId="10" applyFont="1" applyFill="1" applyBorder="1" applyAlignment="1">
      <alignment horizontal="center"/>
    </xf>
    <xf numFmtId="0" fontId="58" fillId="45" borderId="0" xfId="0" applyFont="1" applyFill="1" applyAlignment="1">
      <alignment horizontal="center" wrapText="1"/>
    </xf>
    <xf numFmtId="0" fontId="71" fillId="45" borderId="0" xfId="0" applyFont="1" applyFill="1" applyAlignment="1">
      <alignment horizontal="center" vertical="top" wrapText="1"/>
    </xf>
    <xf numFmtId="0" fontId="57" fillId="45" borderId="0" xfId="0" applyFont="1" applyFill="1" applyAlignment="1">
      <alignment horizontal="center"/>
    </xf>
    <xf numFmtId="2" fontId="70" fillId="45" borderId="54" xfId="10" applyNumberFormat="1" applyFont="1" applyFill="1" applyBorder="1" applyAlignment="1">
      <alignment horizontal="center" vertical="center"/>
    </xf>
    <xf numFmtId="0" fontId="58" fillId="45" borderId="57" xfId="0" applyFont="1" applyFill="1" applyBorder="1"/>
    <xf numFmtId="0" fontId="58" fillId="45" borderId="58" xfId="0" applyFont="1" applyFill="1" applyBorder="1" applyAlignment="1">
      <alignment horizontal="center" vertical="center"/>
    </xf>
    <xf numFmtId="0" fontId="58" fillId="45" borderId="58" xfId="0" applyFont="1" applyFill="1" applyBorder="1"/>
    <xf numFmtId="0" fontId="58" fillId="45" borderId="58" xfId="0" applyFont="1" applyFill="1" applyBorder="1" applyAlignment="1">
      <alignment horizontal="right"/>
    </xf>
    <xf numFmtId="0" fontId="57" fillId="45" borderId="58" xfId="0" applyFont="1" applyFill="1" applyBorder="1" applyAlignment="1">
      <alignment horizontal="center" vertical="top" wrapText="1"/>
    </xf>
    <xf numFmtId="2" fontId="70" fillId="45" borderId="58" xfId="10" applyNumberFormat="1" applyFont="1" applyFill="1" applyBorder="1" applyAlignment="1">
      <alignment horizontal="center" vertical="center"/>
    </xf>
    <xf numFmtId="2" fontId="70" fillId="45" borderId="59" xfId="10" applyNumberFormat="1" applyFont="1" applyFill="1" applyBorder="1" applyAlignment="1">
      <alignment horizontal="center" vertical="center"/>
    </xf>
    <xf numFmtId="2" fontId="59" fillId="45" borderId="0" xfId="10" applyNumberFormat="1" applyFont="1" applyFill="1" applyBorder="1" applyAlignment="1">
      <alignment vertical="center"/>
    </xf>
    <xf numFmtId="0" fontId="58" fillId="45" borderId="0" xfId="10" applyFont="1" applyFill="1" applyBorder="1"/>
    <xf numFmtId="2" fontId="59" fillId="45" borderId="54" xfId="10" applyNumberFormat="1" applyFont="1" applyFill="1" applyBorder="1" applyAlignment="1">
      <alignment horizontal="center" vertical="center"/>
    </xf>
    <xf numFmtId="2" fontId="59" fillId="45" borderId="0" xfId="10" applyNumberFormat="1" applyFont="1" applyFill="1" applyBorder="1" applyAlignment="1">
      <alignment horizontal="center" vertical="center"/>
    </xf>
    <xf numFmtId="2" fontId="58" fillId="45" borderId="0" xfId="0" applyNumberFormat="1" applyFont="1" applyFill="1" applyAlignment="1">
      <alignment horizontal="center" vertical="center"/>
    </xf>
    <xf numFmtId="2" fontId="77" fillId="45" borderId="0" xfId="0" applyNumberFormat="1" applyFont="1" applyFill="1" applyAlignment="1">
      <alignment vertical="center" wrapText="1"/>
    </xf>
    <xf numFmtId="0" fontId="68" fillId="45" borderId="51" xfId="0" applyFont="1" applyFill="1" applyBorder="1" applyAlignment="1">
      <alignment horizontal="center" vertical="top" wrapText="1"/>
    </xf>
    <xf numFmtId="0" fontId="58" fillId="45" borderId="0" xfId="10" applyFont="1" applyFill="1" applyBorder="1" applyAlignment="1">
      <alignment horizontal="center"/>
    </xf>
    <xf numFmtId="0" fontId="58" fillId="0" borderId="58" xfId="0" applyFont="1" applyBorder="1" applyAlignment="1">
      <alignment horizontal="center" vertical="center" wrapText="1"/>
    </xf>
    <xf numFmtId="0" fontId="58" fillId="0" borderId="59" xfId="0" applyFont="1" applyBorder="1" applyAlignment="1">
      <alignment wrapText="1"/>
    </xf>
    <xf numFmtId="0" fontId="65" fillId="37" borderId="25" xfId="0" applyFont="1" applyFill="1" applyBorder="1" applyAlignment="1">
      <alignment vertical="top" wrapText="1"/>
    </xf>
    <xf numFmtId="0" fontId="65" fillId="37" borderId="25" xfId="0" applyFont="1" applyFill="1" applyBorder="1" applyAlignment="1">
      <alignment horizontal="center" vertical="top" wrapText="1"/>
    </xf>
    <xf numFmtId="2" fontId="65" fillId="37" borderId="25" xfId="0" applyNumberFormat="1" applyFont="1" applyFill="1" applyBorder="1" applyAlignment="1">
      <alignment horizontal="right" vertical="top" wrapText="1"/>
    </xf>
    <xf numFmtId="0" fontId="65" fillId="37" borderId="25" xfId="0" applyFont="1" applyFill="1" applyBorder="1" applyAlignment="1">
      <alignment horizontal="right" vertical="top" wrapText="1"/>
    </xf>
    <xf numFmtId="2" fontId="58" fillId="45" borderId="0" xfId="0" applyNumberFormat="1" applyFont="1" applyFill="1" applyAlignment="1">
      <alignment vertical="center" wrapText="1"/>
    </xf>
    <xf numFmtId="0" fontId="82" fillId="45" borderId="0" xfId="0" applyFont="1" applyFill="1" applyAlignment="1">
      <alignment horizontal="left" vertical="top" wrapText="1"/>
    </xf>
    <xf numFmtId="0" fontId="57" fillId="45" borderId="0" xfId="0" applyFont="1" applyFill="1" applyAlignment="1">
      <alignment wrapText="1"/>
    </xf>
    <xf numFmtId="0" fontId="59" fillId="0" borderId="46" xfId="0" applyFont="1" applyBorder="1" applyAlignment="1">
      <alignment horizontal="center" vertical="center"/>
    </xf>
    <xf numFmtId="17" fontId="59" fillId="0" borderId="46" xfId="0" applyNumberFormat="1" applyFont="1" applyBorder="1" applyAlignment="1">
      <alignment horizontal="center" vertical="center"/>
    </xf>
    <xf numFmtId="2" fontId="59" fillId="45" borderId="58" xfId="10" applyNumberFormat="1" applyFont="1" applyFill="1" applyBorder="1" applyAlignment="1">
      <alignment vertical="center"/>
    </xf>
    <xf numFmtId="2" fontId="59" fillId="45" borderId="58" xfId="10" applyNumberFormat="1" applyFont="1" applyFill="1" applyBorder="1" applyAlignment="1">
      <alignment horizontal="center" vertical="center"/>
    </xf>
    <xf numFmtId="2" fontId="59" fillId="45" borderId="59" xfId="10" applyNumberFormat="1" applyFont="1" applyFill="1" applyBorder="1" applyAlignment="1">
      <alignment horizontal="center" vertical="center"/>
    </xf>
    <xf numFmtId="0" fontId="65" fillId="37" borderId="63" xfId="0" applyFont="1" applyFill="1" applyBorder="1" applyAlignment="1">
      <alignment vertical="top" wrapText="1"/>
    </xf>
    <xf numFmtId="0" fontId="65" fillId="37" borderId="64" xfId="0" applyFont="1" applyFill="1" applyBorder="1" applyAlignment="1">
      <alignment vertical="top" wrapText="1"/>
    </xf>
    <xf numFmtId="49" fontId="57" fillId="41" borderId="45" xfId="9590" applyNumberFormat="1" applyFont="1" applyFill="1" applyBorder="1" applyAlignment="1">
      <alignment horizontal="center" vertical="center"/>
    </xf>
    <xf numFmtId="4" fontId="57" fillId="41" borderId="46" xfId="9590" applyNumberFormat="1" applyFont="1" applyFill="1" applyBorder="1" applyAlignment="1">
      <alignment vertical="center" wrapText="1"/>
    </xf>
    <xf numFmtId="49" fontId="64" fillId="10" borderId="45" xfId="9590" applyNumberFormat="1" applyFont="1" applyFill="1" applyBorder="1" applyAlignment="1">
      <alignment horizontal="center" vertical="center"/>
    </xf>
    <xf numFmtId="4" fontId="64" fillId="10" borderId="46" xfId="9590" applyNumberFormat="1" applyFont="1" applyFill="1" applyBorder="1" applyAlignment="1">
      <alignment vertical="center" wrapText="1"/>
    </xf>
    <xf numFmtId="4" fontId="64" fillId="41" borderId="46" xfId="9590" applyNumberFormat="1" applyFont="1" applyFill="1" applyBorder="1" applyAlignment="1">
      <alignment vertical="center" wrapText="1"/>
    </xf>
    <xf numFmtId="4" fontId="64" fillId="41" borderId="45" xfId="9590" applyNumberFormat="1" applyFont="1" applyFill="1" applyBorder="1" applyAlignment="1">
      <alignment horizontal="center" vertical="center"/>
    </xf>
    <xf numFmtId="4" fontId="64" fillId="0" borderId="46" xfId="9590" applyNumberFormat="1" applyFont="1" applyBorder="1" applyAlignment="1">
      <alignment vertical="center" wrapText="1"/>
    </xf>
    <xf numFmtId="49" fontId="64" fillId="0" borderId="45" xfId="9590" applyNumberFormat="1" applyFont="1" applyBorder="1" applyAlignment="1">
      <alignment horizontal="center" vertical="center"/>
    </xf>
    <xf numFmtId="181" fontId="64" fillId="10" borderId="46" xfId="9590" applyNumberFormat="1" applyFont="1" applyFill="1" applyBorder="1" applyAlignment="1">
      <alignment vertical="center"/>
    </xf>
    <xf numFmtId="0" fontId="0" fillId="0" borderId="53" xfId="0" applyBorder="1"/>
    <xf numFmtId="0" fontId="0" fillId="0" borderId="54" xfId="0" applyBorder="1"/>
    <xf numFmtId="0" fontId="60" fillId="10" borderId="59" xfId="0" applyFont="1" applyFill="1" applyBorder="1" applyAlignment="1">
      <alignment horizontal="center"/>
    </xf>
    <xf numFmtId="0" fontId="59" fillId="40" borderId="63" xfId="10" applyFont="1" applyFill="1" applyBorder="1" applyAlignment="1">
      <alignment horizontal="center" vertical="center"/>
    </xf>
    <xf numFmtId="166" fontId="59" fillId="40" borderId="64" xfId="10" applyNumberFormat="1" applyFont="1" applyFill="1" applyBorder="1" applyAlignment="1">
      <alignment vertical="center"/>
    </xf>
    <xf numFmtId="43" fontId="60" fillId="0" borderId="65" xfId="22" applyNumberFormat="1" applyFont="1" applyBorder="1"/>
    <xf numFmtId="0" fontId="60" fillId="10" borderId="66" xfId="0" applyFont="1" applyFill="1" applyBorder="1" applyAlignment="1">
      <alignment horizontal="center" vertical="center"/>
    </xf>
    <xf numFmtId="4" fontId="60" fillId="0" borderId="46" xfId="22" applyNumberFormat="1" applyFont="1" applyBorder="1"/>
    <xf numFmtId="43" fontId="60" fillId="0" borderId="46" xfId="22" applyNumberFormat="1" applyFont="1" applyBorder="1"/>
    <xf numFmtId="0" fontId="60" fillId="10" borderId="63" xfId="0" applyFont="1" applyFill="1" applyBorder="1" applyAlignment="1">
      <alignment horizontal="center" vertical="center"/>
    </xf>
    <xf numFmtId="0" fontId="60" fillId="0" borderId="64" xfId="22" applyFont="1" applyBorder="1"/>
    <xf numFmtId="4" fontId="60" fillId="0" borderId="64" xfId="22" applyNumberFormat="1" applyFont="1" applyBorder="1"/>
    <xf numFmtId="0" fontId="59" fillId="40" borderId="66" xfId="10" applyFont="1" applyFill="1" applyBorder="1" applyAlignment="1">
      <alignment horizontal="center" vertical="center"/>
    </xf>
    <xf numFmtId="166" fontId="59" fillId="40" borderId="67" xfId="10" applyNumberFormat="1" applyFont="1" applyFill="1" applyBorder="1" applyAlignment="1">
      <alignment vertical="center"/>
    </xf>
    <xf numFmtId="0" fontId="58" fillId="36" borderId="63" xfId="10" applyFont="1" applyFill="1" applyBorder="1" applyAlignment="1">
      <alignment horizontal="center" vertical="center"/>
    </xf>
    <xf numFmtId="0" fontId="58" fillId="10" borderId="63" xfId="10" applyFont="1" applyFill="1" applyBorder="1" applyAlignment="1">
      <alignment horizontal="center" vertical="center"/>
    </xf>
    <xf numFmtId="0" fontId="60" fillId="0" borderId="46" xfId="22" applyFont="1" applyBorder="1"/>
    <xf numFmtId="166" fontId="59" fillId="40" borderId="46" xfId="10" applyNumberFormat="1" applyFont="1" applyFill="1" applyBorder="1" applyAlignment="1">
      <alignment vertical="center"/>
    </xf>
    <xf numFmtId="43" fontId="60" fillId="0" borderId="64" xfId="7668" applyFont="1" applyBorder="1"/>
    <xf numFmtId="0" fontId="64" fillId="10" borderId="66" xfId="10" applyFont="1" applyFill="1" applyBorder="1" applyAlignment="1">
      <alignment horizontal="center" vertical="center"/>
    </xf>
    <xf numFmtId="43" fontId="60" fillId="0" borderId="46" xfId="7668" applyFont="1" applyBorder="1"/>
    <xf numFmtId="0" fontId="58" fillId="10" borderId="46" xfId="10" applyFont="1" applyFill="1" applyBorder="1"/>
    <xf numFmtId="0" fontId="64" fillId="10" borderId="45" xfId="10" applyFont="1" applyFill="1" applyBorder="1" applyAlignment="1">
      <alignment vertical="center"/>
    </xf>
    <xf numFmtId="0" fontId="59" fillId="36" borderId="45" xfId="10" applyFont="1" applyFill="1" applyBorder="1" applyAlignment="1">
      <alignment horizontal="center" vertical="center"/>
    </xf>
    <xf numFmtId="0" fontId="0" fillId="45" borderId="53" xfId="0" applyFill="1" applyBorder="1"/>
    <xf numFmtId="0" fontId="0" fillId="45" borderId="0" xfId="0" applyFill="1"/>
    <xf numFmtId="0" fontId="0" fillId="45" borderId="54" xfId="0" applyFill="1" applyBorder="1"/>
    <xf numFmtId="0" fontId="0" fillId="45" borderId="57" xfId="0" applyFill="1" applyBorder="1"/>
    <xf numFmtId="0" fontId="0" fillId="45" borderId="58" xfId="0" applyFill="1" applyBorder="1"/>
    <xf numFmtId="0" fontId="0" fillId="45" borderId="59" xfId="0" applyFill="1" applyBorder="1"/>
    <xf numFmtId="0" fontId="65" fillId="37" borderId="66" xfId="0" applyFont="1" applyFill="1" applyBorder="1" applyAlignment="1">
      <alignment horizontal="center" vertical="center" wrapText="1"/>
    </xf>
    <xf numFmtId="0" fontId="65" fillId="37" borderId="67" xfId="0" applyFont="1" applyFill="1" applyBorder="1" applyAlignment="1">
      <alignment horizontal="center" vertical="center" wrapText="1"/>
    </xf>
    <xf numFmtId="49" fontId="57" fillId="41" borderId="71" xfId="9590" applyNumberFormat="1" applyFont="1" applyFill="1" applyBorder="1" applyAlignment="1">
      <alignment horizontal="center" vertical="center"/>
    </xf>
    <xf numFmtId="4" fontId="64" fillId="0" borderId="46" xfId="9590" applyNumberFormat="1" applyFont="1" applyBorder="1" applyAlignment="1">
      <alignment horizontal="center" vertical="center"/>
    </xf>
    <xf numFmtId="0" fontId="64" fillId="0" borderId="45" xfId="9590" applyFont="1" applyBorder="1" applyAlignment="1">
      <alignment horizontal="center"/>
    </xf>
    <xf numFmtId="0" fontId="58" fillId="0" borderId="46" xfId="0" applyFont="1" applyBorder="1"/>
    <xf numFmtId="0" fontId="64" fillId="44" borderId="53" xfId="9590" applyFont="1" applyFill="1" applyBorder="1" applyAlignment="1">
      <alignment horizontal="center"/>
    </xf>
    <xf numFmtId="0" fontId="64" fillId="0" borderId="53" xfId="9590" applyFont="1" applyBorder="1" applyAlignment="1">
      <alignment horizontal="center"/>
    </xf>
    <xf numFmtId="0" fontId="64" fillId="44" borderId="72" xfId="9590" applyFont="1" applyFill="1" applyBorder="1" applyAlignment="1">
      <alignment horizontal="center"/>
    </xf>
    <xf numFmtId="0" fontId="64" fillId="10" borderId="45" xfId="9590" applyFont="1" applyFill="1" applyBorder="1" applyAlignment="1">
      <alignment horizontal="center"/>
    </xf>
    <xf numFmtId="0" fontId="64" fillId="10" borderId="53" xfId="9590" applyFont="1" applyFill="1" applyBorder="1" applyAlignment="1">
      <alignment horizontal="center"/>
    </xf>
    <xf numFmtId="0" fontId="57" fillId="10" borderId="53" xfId="9590" applyFont="1" applyFill="1" applyBorder="1" applyAlignment="1">
      <alignment horizontal="center"/>
    </xf>
    <xf numFmtId="0" fontId="64" fillId="44" borderId="60" xfId="9590" applyFont="1" applyFill="1" applyBorder="1" applyAlignment="1">
      <alignment horizontal="center"/>
    </xf>
    <xf numFmtId="0" fontId="57" fillId="10" borderId="45" xfId="9590" applyFont="1" applyFill="1" applyBorder="1" applyAlignment="1">
      <alignment horizontal="center"/>
    </xf>
    <xf numFmtId="4" fontId="64" fillId="10" borderId="46" xfId="9590" applyNumberFormat="1" applyFont="1" applyFill="1" applyBorder="1" applyAlignment="1">
      <alignment horizontal="center" vertical="center"/>
    </xf>
    <xf numFmtId="4" fontId="64" fillId="10" borderId="54" xfId="9590" applyNumberFormat="1" applyFont="1" applyFill="1" applyBorder="1" applyAlignment="1">
      <alignment horizontal="center" vertical="center"/>
    </xf>
    <xf numFmtId="0" fontId="58" fillId="0" borderId="45" xfId="0" applyFont="1" applyBorder="1" applyAlignment="1">
      <alignment horizontal="center"/>
    </xf>
    <xf numFmtId="0" fontId="60" fillId="0" borderId="73" xfId="0" applyFont="1" applyBorder="1" applyAlignment="1">
      <alignment horizontal="center" vertical="center" wrapText="1"/>
    </xf>
    <xf numFmtId="0" fontId="60" fillId="0" borderId="54" xfId="0" applyFont="1" applyBorder="1" applyAlignment="1">
      <alignment horizontal="center" vertical="center" wrapText="1"/>
    </xf>
    <xf numFmtId="0" fontId="64" fillId="44" borderId="62" xfId="9590" applyFont="1" applyFill="1" applyBorder="1" applyAlignment="1">
      <alignment horizontal="center"/>
    </xf>
    <xf numFmtId="4" fontId="64" fillId="10" borderId="53" xfId="9590" applyNumberFormat="1" applyFont="1" applyFill="1" applyBorder="1" applyAlignment="1">
      <alignment horizontal="center"/>
    </xf>
    <xf numFmtId="4" fontId="64" fillId="10" borderId="45" xfId="9590" applyNumberFormat="1" applyFont="1" applyFill="1" applyBorder="1" applyAlignment="1">
      <alignment horizontal="center"/>
    </xf>
    <xf numFmtId="4" fontId="64" fillId="10" borderId="57" xfId="9590" applyNumberFormat="1" applyFont="1" applyFill="1" applyBorder="1" applyAlignment="1">
      <alignment horizontal="center"/>
    </xf>
    <xf numFmtId="4" fontId="64" fillId="10" borderId="58" xfId="9590" applyNumberFormat="1" applyFont="1" applyFill="1" applyBorder="1"/>
    <xf numFmtId="4" fontId="64" fillId="10" borderId="58" xfId="9590" applyNumberFormat="1" applyFont="1" applyFill="1" applyBorder="1" applyAlignment="1">
      <alignment horizontal="left"/>
    </xf>
    <xf numFmtId="4" fontId="64" fillId="10" borderId="58" xfId="9590" applyNumberFormat="1" applyFont="1" applyFill="1" applyBorder="1" applyAlignment="1">
      <alignment horizontal="center"/>
    </xf>
    <xf numFmtId="0" fontId="64" fillId="10" borderId="58" xfId="9590" applyFont="1" applyFill="1" applyBorder="1"/>
    <xf numFmtId="0" fontId="58" fillId="0" borderId="58" xfId="0" applyFont="1" applyBorder="1"/>
    <xf numFmtId="0" fontId="58" fillId="0" borderId="59" xfId="0" applyFont="1" applyBorder="1"/>
    <xf numFmtId="0" fontId="71" fillId="38" borderId="0" xfId="0" applyFont="1" applyFill="1" applyAlignment="1">
      <alignment horizontal="left" vertical="top"/>
    </xf>
    <xf numFmtId="0" fontId="58" fillId="45" borderId="50" xfId="0" applyFont="1" applyFill="1" applyBorder="1" applyAlignment="1">
      <alignment horizontal="center"/>
    </xf>
    <xf numFmtId="0" fontId="58" fillId="45" borderId="53" xfId="0" applyFont="1" applyFill="1" applyBorder="1" applyAlignment="1">
      <alignment horizontal="center"/>
    </xf>
    <xf numFmtId="0" fontId="71" fillId="45" borderId="54" xfId="0" applyFont="1" applyFill="1" applyBorder="1" applyAlignment="1">
      <alignment horizontal="left" vertical="top"/>
    </xf>
    <xf numFmtId="0" fontId="58" fillId="45" borderId="57" xfId="0" applyFont="1" applyFill="1" applyBorder="1" applyAlignment="1">
      <alignment horizontal="center"/>
    </xf>
    <xf numFmtId="0" fontId="58" fillId="45" borderId="59" xfId="0" applyFont="1" applyFill="1" applyBorder="1"/>
    <xf numFmtId="165" fontId="66" fillId="0" borderId="46" xfId="27" applyNumberFormat="1" applyFont="1" applyFill="1" applyBorder="1" applyAlignment="1">
      <alignment horizontal="center" vertical="center"/>
    </xf>
    <xf numFmtId="165" fontId="58" fillId="0" borderId="46" xfId="6434" applyFont="1" applyBorder="1"/>
    <xf numFmtId="165" fontId="58" fillId="0" borderId="46" xfId="6434" applyFont="1" applyBorder="1" applyAlignment="1"/>
    <xf numFmtId="0" fontId="21" fillId="10" borderId="0" xfId="9590" applyFill="1" applyAlignment="1">
      <alignment horizontal="center" vertical="center" wrapText="1"/>
    </xf>
    <xf numFmtId="4" fontId="21" fillId="10" borderId="0" xfId="9590" applyNumberFormat="1" applyFill="1" applyAlignment="1">
      <alignment horizontal="center" vertical="center"/>
    </xf>
    <xf numFmtId="0" fontId="0" fillId="10" borderId="0" xfId="0" applyFill="1" applyAlignment="1">
      <alignment horizontal="center" vertical="center" wrapText="1"/>
    </xf>
    <xf numFmtId="4" fontId="21" fillId="10" borderId="0" xfId="9590" applyNumberFormat="1" applyFill="1" applyAlignment="1">
      <alignment horizontal="center" vertical="center" wrapText="1"/>
    </xf>
    <xf numFmtId="4" fontId="23" fillId="10" borderId="0" xfId="9590" applyNumberFormat="1" applyFont="1" applyFill="1" applyAlignment="1">
      <alignment horizontal="center" vertical="center"/>
    </xf>
    <xf numFmtId="0" fontId="60" fillId="10" borderId="58" xfId="0" applyFont="1" applyFill="1" applyBorder="1" applyAlignment="1">
      <alignment horizontal="center"/>
    </xf>
    <xf numFmtId="0" fontId="60" fillId="0" borderId="39" xfId="0" applyFont="1" applyBorder="1" applyAlignment="1">
      <alignment horizontal="left" vertical="center" wrapText="1"/>
    </xf>
    <xf numFmtId="0" fontId="60" fillId="0" borderId="30" xfId="0" applyFont="1" applyBorder="1" applyAlignment="1">
      <alignment horizontal="center" vertical="center" wrapText="1"/>
    </xf>
    <xf numFmtId="4" fontId="64" fillId="0" borderId="39" xfId="9590" applyNumberFormat="1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39" xfId="9590" applyFont="1" applyBorder="1" applyAlignment="1">
      <alignment horizontal="center" vertical="center" wrapText="1"/>
    </xf>
    <xf numFmtId="0" fontId="64" fillId="0" borderId="25" xfId="9590" applyFont="1" applyBorder="1" applyAlignment="1">
      <alignment horizontal="center" vertical="center" wrapText="1"/>
    </xf>
    <xf numFmtId="2" fontId="64" fillId="0" borderId="39" xfId="9590" applyNumberFormat="1" applyFont="1" applyBorder="1" applyAlignment="1">
      <alignment horizontal="center" vertical="center" wrapText="1"/>
    </xf>
    <xf numFmtId="0" fontId="64" fillId="0" borderId="25" xfId="0" applyFont="1" applyBorder="1" applyAlignment="1">
      <alignment horizontal="center" vertical="center" wrapText="1"/>
    </xf>
    <xf numFmtId="4" fontId="64" fillId="0" borderId="39" xfId="9590" applyNumberFormat="1" applyFont="1" applyBorder="1" applyAlignment="1">
      <alignment horizontal="left" vertical="center" wrapText="1"/>
    </xf>
    <xf numFmtId="0" fontId="57" fillId="10" borderId="39" xfId="9590" applyFont="1" applyFill="1" applyBorder="1" applyAlignment="1">
      <alignment horizontal="center" vertical="center" wrapText="1"/>
    </xf>
    <xf numFmtId="4" fontId="57" fillId="10" borderId="39" xfId="9590" applyNumberFormat="1" applyFont="1" applyFill="1" applyBorder="1" applyAlignment="1">
      <alignment horizontal="center" vertical="center" wrapText="1"/>
    </xf>
    <xf numFmtId="0" fontId="64" fillId="10" borderId="35" xfId="9590" applyFont="1" applyFill="1" applyBorder="1" applyAlignment="1">
      <alignment horizontal="center" vertical="center" wrapText="1"/>
    </xf>
    <xf numFmtId="0" fontId="64" fillId="10" borderId="36" xfId="9590" applyFont="1" applyFill="1" applyBorder="1" applyAlignment="1">
      <alignment horizontal="center" vertical="center" wrapText="1"/>
    </xf>
    <xf numFmtId="4" fontId="64" fillId="10" borderId="30" xfId="9590" applyNumberFormat="1" applyFont="1" applyFill="1" applyBorder="1" applyAlignment="1">
      <alignment horizontal="center" vertical="center" wrapText="1"/>
    </xf>
    <xf numFmtId="4" fontId="64" fillId="10" borderId="41" xfId="9590" applyNumberFormat="1" applyFont="1" applyFill="1" applyBorder="1" applyAlignment="1">
      <alignment horizontal="center" vertical="center" wrapText="1"/>
    </xf>
    <xf numFmtId="4" fontId="64" fillId="10" borderId="29" xfId="9590" applyNumberFormat="1" applyFont="1" applyFill="1" applyBorder="1" applyAlignment="1">
      <alignment horizontal="center" vertical="center" wrapText="1"/>
    </xf>
    <xf numFmtId="0" fontId="64" fillId="10" borderId="37" xfId="9590" applyFont="1" applyFill="1" applyBorder="1" applyAlignment="1">
      <alignment horizontal="center" vertical="center" wrapText="1"/>
    </xf>
    <xf numFmtId="4" fontId="64" fillId="10" borderId="35" xfId="9590" applyNumberFormat="1" applyFont="1" applyFill="1" applyBorder="1" applyAlignment="1">
      <alignment horizontal="center" vertical="center"/>
    </xf>
    <xf numFmtId="0" fontId="64" fillId="10" borderId="39" xfId="9590" applyFont="1" applyFill="1" applyBorder="1" applyAlignment="1">
      <alignment horizontal="center" vertical="center" wrapText="1"/>
    </xf>
    <xf numFmtId="4" fontId="64" fillId="10" borderId="39" xfId="9590" applyNumberFormat="1" applyFont="1" applyFill="1" applyBorder="1" applyAlignment="1">
      <alignment horizontal="center" vertical="center" wrapText="1"/>
    </xf>
    <xf numFmtId="9" fontId="64" fillId="10" borderId="39" xfId="9578" applyFont="1" applyFill="1" applyBorder="1" applyAlignment="1">
      <alignment horizontal="center" vertical="center" wrapText="1"/>
    </xf>
    <xf numFmtId="4" fontId="64" fillId="10" borderId="39" xfId="9590" applyNumberFormat="1" applyFont="1" applyFill="1" applyBorder="1" applyAlignment="1">
      <alignment horizontal="center" vertical="center"/>
    </xf>
    <xf numFmtId="0" fontId="64" fillId="10" borderId="25" xfId="9590" applyFont="1" applyFill="1" applyBorder="1" applyAlignment="1">
      <alignment horizontal="center" vertical="center" wrapText="1"/>
    </xf>
    <xf numFmtId="0" fontId="64" fillId="10" borderId="41" xfId="9590" applyFont="1" applyFill="1" applyBorder="1" applyAlignment="1">
      <alignment horizontal="center" vertical="center" wrapText="1"/>
    </xf>
    <xf numFmtId="0" fontId="64" fillId="10" borderId="30" xfId="9590" applyFont="1" applyFill="1" applyBorder="1" applyAlignment="1">
      <alignment horizontal="center" vertical="center" wrapText="1"/>
    </xf>
    <xf numFmtId="0" fontId="64" fillId="10" borderId="29" xfId="9590" applyFont="1" applyFill="1" applyBorder="1" applyAlignment="1">
      <alignment horizontal="center" vertical="center" wrapText="1"/>
    </xf>
    <xf numFmtId="4" fontId="64" fillId="10" borderId="31" xfId="9590" applyNumberFormat="1" applyFont="1" applyFill="1" applyBorder="1" applyAlignment="1">
      <alignment horizontal="center" vertical="center" wrapText="1"/>
    </xf>
    <xf numFmtId="0" fontId="64" fillId="10" borderId="32" xfId="9590" applyFont="1" applyFill="1" applyBorder="1" applyAlignment="1">
      <alignment horizontal="center" vertical="center" wrapText="1"/>
    </xf>
    <xf numFmtId="4" fontId="57" fillId="10" borderId="39" xfId="9590" applyNumberFormat="1" applyFont="1" applyFill="1" applyBorder="1" applyAlignment="1">
      <alignment horizontal="left" vertical="center" wrapText="1"/>
    </xf>
    <xf numFmtId="4" fontId="64" fillId="10" borderId="39" xfId="9590" applyNumberFormat="1" applyFont="1" applyFill="1" applyBorder="1" applyAlignment="1">
      <alignment horizontal="left" vertical="center" wrapText="1"/>
    </xf>
    <xf numFmtId="0" fontId="64" fillId="10" borderId="31" xfId="9590" applyFont="1" applyFill="1" applyBorder="1" applyAlignment="1">
      <alignment horizontal="center" vertical="center" wrapText="1"/>
    </xf>
    <xf numFmtId="0" fontId="58" fillId="45" borderId="0" xfId="0" applyFont="1" applyFill="1" applyBorder="1" applyAlignment="1">
      <alignment horizontal="center" vertical="center"/>
    </xf>
    <xf numFmtId="0" fontId="58" fillId="45" borderId="0" xfId="0" applyFont="1" applyFill="1" applyBorder="1"/>
    <xf numFmtId="0" fontId="71" fillId="45" borderId="0" xfId="0" applyFont="1" applyFill="1" applyBorder="1" applyAlignment="1">
      <alignment horizontal="left" vertical="top"/>
    </xf>
    <xf numFmtId="4" fontId="64" fillId="0" borderId="0" xfId="9590" applyNumberFormat="1" applyFont="1" applyBorder="1" applyAlignment="1">
      <alignment horizontal="center" vertical="center"/>
    </xf>
    <xf numFmtId="4" fontId="64" fillId="0" borderId="0" xfId="9590" applyNumberFormat="1" applyFont="1" applyBorder="1" applyAlignment="1">
      <alignment horizontal="left" vertical="center" wrapText="1"/>
    </xf>
    <xf numFmtId="0" fontId="64" fillId="0" borderId="0" xfId="0" applyFont="1" applyBorder="1" applyAlignment="1">
      <alignment horizontal="left" vertical="center" wrapText="1"/>
    </xf>
    <xf numFmtId="4" fontId="57" fillId="0" borderId="0" xfId="9590" applyNumberFormat="1" applyFont="1" applyBorder="1" applyAlignment="1">
      <alignment horizontal="center" vertical="center"/>
    </xf>
    <xf numFmtId="0" fontId="58" fillId="0" borderId="0" xfId="0" applyFont="1" applyBorder="1"/>
    <xf numFmtId="0" fontId="64" fillId="0" borderId="0" xfId="0" applyFont="1" applyBorder="1" applyAlignment="1">
      <alignment horizontal="center" vertical="center"/>
    </xf>
    <xf numFmtId="4" fontId="64" fillId="44" borderId="0" xfId="9590" applyNumberFormat="1" applyFont="1" applyFill="1" applyBorder="1" applyAlignment="1">
      <alignment horizontal="center" vertical="center"/>
    </xf>
    <xf numFmtId="0" fontId="64" fillId="44" borderId="0" xfId="0" applyFont="1" applyFill="1" applyBorder="1" applyAlignment="1">
      <alignment horizontal="center" vertical="center"/>
    </xf>
    <xf numFmtId="0" fontId="64" fillId="45" borderId="0" xfId="9590" applyFont="1" applyFill="1" applyBorder="1" applyAlignment="1">
      <alignment horizontal="center" vertical="center" wrapText="1"/>
    </xf>
    <xf numFmtId="4" fontId="64" fillId="45" borderId="0" xfId="9590" applyNumberFormat="1" applyFont="1" applyFill="1" applyBorder="1" applyAlignment="1">
      <alignment horizontal="center" vertical="center" wrapText="1"/>
    </xf>
    <xf numFmtId="2" fontId="64" fillId="45" borderId="0" xfId="9590" applyNumberFormat="1" applyFont="1" applyFill="1" applyBorder="1" applyAlignment="1">
      <alignment horizontal="center" vertical="center" wrapText="1"/>
    </xf>
    <xf numFmtId="4" fontId="64" fillId="10" borderId="0" xfId="9590" applyNumberFormat="1" applyFont="1" applyFill="1" applyBorder="1" applyAlignment="1">
      <alignment horizontal="center" vertical="center" wrapText="1"/>
    </xf>
    <xf numFmtId="2" fontId="64" fillId="10" borderId="0" xfId="9590" applyNumberFormat="1" applyFont="1" applyFill="1" applyBorder="1" applyAlignment="1">
      <alignment horizontal="center" vertical="center" wrapText="1"/>
    </xf>
    <xf numFmtId="0" fontId="64" fillId="10" borderId="0" xfId="9590" applyFont="1" applyFill="1" applyBorder="1" applyAlignment="1">
      <alignment horizontal="center" vertical="center" wrapText="1"/>
    </xf>
    <xf numFmtId="4" fontId="64" fillId="10" borderId="0" xfId="9590" applyNumberFormat="1" applyFont="1" applyFill="1" applyBorder="1" applyAlignment="1">
      <alignment horizontal="center" vertical="center"/>
    </xf>
    <xf numFmtId="4" fontId="64" fillId="10" borderId="0" xfId="9590" applyNumberFormat="1" applyFont="1" applyFill="1" applyBorder="1" applyAlignment="1">
      <alignment horizontal="left" vertical="center"/>
    </xf>
    <xf numFmtId="4" fontId="64" fillId="10" borderId="0" xfId="0" applyNumberFormat="1" applyFont="1" applyFill="1" applyBorder="1" applyAlignment="1">
      <alignment horizontal="center" vertical="center"/>
    </xf>
    <xf numFmtId="4" fontId="57" fillId="10" borderId="0" xfId="9590" applyNumberFormat="1" applyFont="1" applyFill="1" applyBorder="1" applyAlignment="1">
      <alignment horizontal="center" vertical="center"/>
    </xf>
    <xf numFmtId="0" fontId="64" fillId="10" borderId="0" xfId="9590" applyFont="1" applyFill="1" applyBorder="1"/>
    <xf numFmtId="0" fontId="64" fillId="10" borderId="0" xfId="0" applyFont="1" applyFill="1" applyBorder="1" applyAlignment="1">
      <alignment horizontal="left" vertical="center"/>
    </xf>
    <xf numFmtId="0" fontId="64" fillId="10" borderId="0" xfId="0" applyFont="1" applyFill="1" applyBorder="1" applyAlignment="1">
      <alignment horizontal="center" vertical="center"/>
    </xf>
    <xf numFmtId="4" fontId="57" fillId="10" borderId="0" xfId="9590" applyNumberFormat="1" applyFont="1" applyFill="1" applyBorder="1" applyAlignment="1">
      <alignment horizontal="center" vertical="center" wrapText="1"/>
    </xf>
    <xf numFmtId="0" fontId="57" fillId="10" borderId="0" xfId="9590" applyFont="1" applyFill="1" applyBorder="1" applyAlignment="1">
      <alignment horizontal="center" vertical="center" wrapText="1"/>
    </xf>
    <xf numFmtId="0" fontId="58" fillId="0" borderId="0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/>
    </xf>
    <xf numFmtId="0" fontId="58" fillId="10" borderId="0" xfId="0" applyFont="1" applyFill="1" applyBorder="1" applyAlignment="1">
      <alignment horizontal="left" vertical="center"/>
    </xf>
    <xf numFmtId="0" fontId="64" fillId="10" borderId="0" xfId="9590" applyFont="1" applyFill="1" applyBorder="1" applyAlignment="1">
      <alignment horizontal="left" vertical="center" wrapText="1"/>
    </xf>
    <xf numFmtId="0" fontId="64" fillId="10" borderId="0" xfId="9590" applyFont="1" applyFill="1" applyBorder="1" applyAlignment="1">
      <alignment horizontal="center" vertical="center"/>
    </xf>
    <xf numFmtId="0" fontId="58" fillId="10" borderId="0" xfId="0" applyFont="1" applyFill="1" applyBorder="1" applyAlignment="1">
      <alignment horizontal="center" vertical="center"/>
    </xf>
    <xf numFmtId="181" fontId="64" fillId="10" borderId="0" xfId="9590" applyNumberFormat="1" applyFont="1" applyFill="1" applyBorder="1" applyAlignment="1">
      <alignment horizontal="center" vertical="center"/>
    </xf>
    <xf numFmtId="0" fontId="58" fillId="45" borderId="0" xfId="0" applyFont="1" applyFill="1" applyBorder="1" applyAlignment="1">
      <alignment vertical="center"/>
    </xf>
    <xf numFmtId="0" fontId="64" fillId="10" borderId="0" xfId="9590" applyFont="1" applyFill="1" applyBorder="1" applyAlignment="1">
      <alignment horizontal="center"/>
    </xf>
    <xf numFmtId="4" fontId="64" fillId="10" borderId="0" xfId="9590" applyNumberFormat="1" applyFont="1" applyFill="1" applyBorder="1" applyAlignment="1">
      <alignment horizontal="left" vertical="center" wrapText="1"/>
    </xf>
    <xf numFmtId="4" fontId="57" fillId="10" borderId="0" xfId="9590" applyNumberFormat="1" applyFont="1" applyFill="1" applyBorder="1" applyAlignment="1">
      <alignment horizontal="left" vertical="center" wrapText="1"/>
    </xf>
    <xf numFmtId="0" fontId="57" fillId="10" borderId="0" xfId="9590" applyFont="1" applyFill="1" applyBorder="1" applyAlignment="1">
      <alignment horizontal="left" vertical="center" wrapText="1"/>
    </xf>
    <xf numFmtId="2" fontId="57" fillId="10" borderId="0" xfId="9590" applyNumberFormat="1" applyFont="1" applyFill="1" applyBorder="1" applyAlignment="1">
      <alignment horizontal="left" vertical="center" wrapText="1"/>
    </xf>
    <xf numFmtId="2" fontId="64" fillId="10" borderId="0" xfId="9590" applyNumberFormat="1" applyFont="1" applyFill="1" applyBorder="1" applyAlignment="1">
      <alignment horizontal="left" vertical="center" wrapText="1"/>
    </xf>
    <xf numFmtId="0" fontId="58" fillId="0" borderId="0" xfId="0" applyFont="1" applyBorder="1" applyAlignment="1">
      <alignment horizontal="left" vertical="center" wrapText="1"/>
    </xf>
    <xf numFmtId="4" fontId="64" fillId="10" borderId="0" xfId="9590" applyNumberFormat="1" applyFont="1" applyFill="1" applyBorder="1" applyAlignment="1">
      <alignment vertical="center"/>
    </xf>
    <xf numFmtId="0" fontId="58" fillId="0" borderId="0" xfId="0" applyFont="1" applyBorder="1" applyAlignment="1">
      <alignment vertical="center"/>
    </xf>
    <xf numFmtId="0" fontId="60" fillId="0" borderId="0" xfId="0" applyFont="1" applyBorder="1" applyAlignment="1">
      <alignment horizontal="center" vertical="center" wrapText="1"/>
    </xf>
    <xf numFmtId="0" fontId="60" fillId="0" borderId="0" xfId="0" applyFont="1" applyBorder="1" applyAlignment="1">
      <alignment vertical="center" wrapText="1"/>
    </xf>
    <xf numFmtId="4" fontId="64" fillId="10" borderId="0" xfId="9590" applyNumberFormat="1" applyFont="1" applyFill="1" applyBorder="1"/>
    <xf numFmtId="4" fontId="64" fillId="10" borderId="0" xfId="9590" applyNumberFormat="1" applyFont="1" applyFill="1" applyBorder="1" applyAlignment="1">
      <alignment horizontal="left"/>
    </xf>
    <xf numFmtId="4" fontId="64" fillId="10" borderId="0" xfId="9590" applyNumberFormat="1" applyFont="1" applyFill="1" applyBorder="1" applyAlignment="1">
      <alignment horizontal="center"/>
    </xf>
    <xf numFmtId="183" fontId="64" fillId="10" borderId="0" xfId="9590" applyNumberFormat="1" applyFont="1" applyFill="1" applyBorder="1" applyAlignment="1">
      <alignment horizontal="center"/>
    </xf>
    <xf numFmtId="4" fontId="64" fillId="10" borderId="0" xfId="9590" applyNumberFormat="1" applyFont="1" applyFill="1" applyBorder="1" applyAlignment="1">
      <alignment vertical="center" wrapText="1"/>
    </xf>
    <xf numFmtId="0" fontId="0" fillId="45" borderId="0" xfId="0" applyFill="1" applyBorder="1"/>
    <xf numFmtId="0" fontId="64" fillId="45" borderId="0" xfId="9590" applyFont="1" applyFill="1" applyBorder="1"/>
    <xf numFmtId="0" fontId="60" fillId="45" borderId="0" xfId="0" applyFont="1" applyFill="1" applyBorder="1" applyAlignment="1">
      <alignment horizontal="center"/>
    </xf>
    <xf numFmtId="165" fontId="64" fillId="37" borderId="39" xfId="25" applyNumberFormat="1" applyFont="1" applyFill="1" applyBorder="1"/>
    <xf numFmtId="165" fontId="64" fillId="0" borderId="39" xfId="25" applyNumberFormat="1" applyFont="1" applyFill="1" applyBorder="1"/>
    <xf numFmtId="0" fontId="64" fillId="0" borderId="39" xfId="25" applyFont="1" applyBorder="1" applyAlignment="1">
      <alignment horizontal="center"/>
    </xf>
    <xf numFmtId="165" fontId="64" fillId="10" borderId="39" xfId="25" applyNumberFormat="1" applyFont="1" applyFill="1" applyBorder="1"/>
    <xf numFmtId="10" fontId="64" fillId="39" borderId="39" xfId="30" applyNumberFormat="1" applyFont="1" applyFill="1" applyBorder="1"/>
    <xf numFmtId="43" fontId="59" fillId="39" borderId="2" xfId="7668" applyFont="1" applyFill="1" applyBorder="1"/>
    <xf numFmtId="0" fontId="58" fillId="0" borderId="0" xfId="0" applyFont="1" applyBorder="1" applyAlignment="1">
      <alignment wrapText="1"/>
    </xf>
    <xf numFmtId="2" fontId="58" fillId="10" borderId="0" xfId="0" applyNumberFormat="1" applyFont="1" applyFill="1" applyBorder="1" applyAlignment="1">
      <alignment horizontal="right"/>
    </xf>
    <xf numFmtId="0" fontId="58" fillId="0" borderId="0" xfId="0" applyFont="1" applyBorder="1" applyAlignment="1">
      <alignment horizontal="right"/>
    </xf>
    <xf numFmtId="2" fontId="77" fillId="10" borderId="0" xfId="0" applyNumberFormat="1" applyFont="1" applyFill="1" applyBorder="1" applyAlignment="1">
      <alignment vertical="center" wrapText="1"/>
    </xf>
    <xf numFmtId="0" fontId="0" fillId="0" borderId="0" xfId="0" applyBorder="1"/>
    <xf numFmtId="0" fontId="71" fillId="38" borderId="0" xfId="0" applyFont="1" applyFill="1" applyBorder="1" applyAlignment="1">
      <alignment horizontal="left" vertical="top" wrapText="1"/>
    </xf>
    <xf numFmtId="0" fontId="71" fillId="0" borderId="0" xfId="0" applyFont="1" applyBorder="1" applyAlignment="1">
      <alignment wrapText="1"/>
    </xf>
    <xf numFmtId="2" fontId="58" fillId="10" borderId="0" xfId="0" applyNumberFormat="1" applyFont="1" applyFill="1" applyBorder="1" applyAlignment="1">
      <alignment horizontal="center" vertical="center"/>
    </xf>
    <xf numFmtId="2" fontId="58" fillId="0" borderId="0" xfId="0" applyNumberFormat="1" applyFont="1" applyBorder="1" applyAlignment="1">
      <alignment horizontal="center" vertical="center"/>
    </xf>
    <xf numFmtId="0" fontId="58" fillId="10" borderId="0" xfId="0" applyFont="1" applyFill="1" applyBorder="1" applyAlignment="1">
      <alignment horizontal="center" vertical="center" wrapText="1"/>
    </xf>
    <xf numFmtId="49" fontId="60" fillId="10" borderId="0" xfId="0" applyNumberFormat="1" applyFont="1" applyFill="1" applyBorder="1" applyAlignment="1">
      <alignment horizontal="center" vertical="center"/>
    </xf>
    <xf numFmtId="0" fontId="60" fillId="10" borderId="0" xfId="0" applyFont="1" applyFill="1" applyBorder="1" applyAlignment="1">
      <alignment horizontal="left" vertical="center" wrapText="1"/>
    </xf>
    <xf numFmtId="0" fontId="59" fillId="10" borderId="0" xfId="0" applyFont="1" applyFill="1" applyBorder="1" applyAlignment="1">
      <alignment horizontal="center"/>
    </xf>
    <xf numFmtId="182" fontId="74" fillId="10" borderId="0" xfId="0" applyNumberFormat="1" applyFont="1" applyFill="1" applyBorder="1" applyAlignment="1">
      <alignment horizontal="right"/>
    </xf>
    <xf numFmtId="0" fontId="74" fillId="10" borderId="0" xfId="0" applyFont="1" applyFill="1" applyBorder="1" applyAlignment="1">
      <alignment horizontal="right"/>
    </xf>
    <xf numFmtId="0" fontId="0" fillId="0" borderId="51" xfId="0" applyBorder="1"/>
    <xf numFmtId="0" fontId="0" fillId="0" borderId="52" xfId="0" applyBorder="1"/>
    <xf numFmtId="0" fontId="58" fillId="45" borderId="0" xfId="0" applyFont="1" applyFill="1" applyBorder="1" applyAlignment="1">
      <alignment horizontal="right"/>
    </xf>
    <xf numFmtId="0" fontId="58" fillId="45" borderId="0" xfId="0" applyFont="1" applyFill="1" applyBorder="1" applyAlignment="1">
      <alignment horizontal="center" wrapText="1"/>
    </xf>
    <xf numFmtId="0" fontId="71" fillId="45" borderId="0" xfId="0" applyFont="1" applyFill="1" applyBorder="1" applyAlignment="1">
      <alignment horizontal="center" vertical="top" wrapText="1"/>
    </xf>
    <xf numFmtId="0" fontId="71" fillId="45" borderId="0" xfId="0" applyFont="1" applyFill="1" applyBorder="1" applyAlignment="1">
      <alignment horizontal="center"/>
    </xf>
    <xf numFmtId="0" fontId="57" fillId="45" borderId="0" xfId="0" applyFont="1" applyFill="1" applyBorder="1" applyAlignment="1">
      <alignment horizontal="center"/>
    </xf>
    <xf numFmtId="0" fontId="57" fillId="45" borderId="0" xfId="0" applyFont="1" applyFill="1" applyBorder="1" applyAlignment="1">
      <alignment horizontal="center" vertical="top" wrapText="1"/>
    </xf>
    <xf numFmtId="0" fontId="73" fillId="38" borderId="51" xfId="0" applyFont="1" applyFill="1" applyBorder="1" applyAlignment="1">
      <alignment horizontal="center" vertical="top" wrapText="1"/>
    </xf>
    <xf numFmtId="0" fontId="73" fillId="38" borderId="52" xfId="0" applyFont="1" applyFill="1" applyBorder="1" applyAlignment="1">
      <alignment horizontal="center" vertical="top" wrapText="1"/>
    </xf>
    <xf numFmtId="0" fontId="60" fillId="10" borderId="0" xfId="0" applyFont="1" applyFill="1" applyBorder="1" applyAlignment="1">
      <alignment horizontal="right" vertical="center"/>
    </xf>
    <xf numFmtId="0" fontId="74" fillId="10" borderId="53" xfId="0" applyFont="1" applyFill="1" applyBorder="1" applyAlignment="1">
      <alignment horizontal="center"/>
    </xf>
    <xf numFmtId="0" fontId="74" fillId="10" borderId="0" xfId="0" applyFont="1" applyFill="1" applyBorder="1" applyAlignment="1">
      <alignment horizontal="center"/>
    </xf>
    <xf numFmtId="0" fontId="74" fillId="10" borderId="53" xfId="0" applyFont="1" applyFill="1" applyBorder="1" applyAlignment="1">
      <alignment horizontal="center" vertical="center"/>
    </xf>
    <xf numFmtId="0" fontId="74" fillId="10" borderId="0" xfId="0" applyFont="1" applyFill="1" applyBorder="1" applyAlignment="1">
      <alignment horizontal="center" vertical="center"/>
    </xf>
    <xf numFmtId="0" fontId="74" fillId="10" borderId="57" xfId="0" applyFont="1" applyFill="1" applyBorder="1" applyAlignment="1">
      <alignment horizontal="center"/>
    </xf>
    <xf numFmtId="0" fontId="74" fillId="10" borderId="58" xfId="0" applyFont="1" applyFill="1" applyBorder="1" applyAlignment="1">
      <alignment horizontal="center"/>
    </xf>
    <xf numFmtId="0" fontId="60" fillId="10" borderId="51" xfId="0" applyFont="1" applyFill="1" applyBorder="1" applyAlignment="1">
      <alignment horizontal="center"/>
    </xf>
    <xf numFmtId="0" fontId="74" fillId="10" borderId="0" xfId="0" applyFont="1" applyFill="1" applyAlignment="1">
      <alignment horizontal="center"/>
    </xf>
    <xf numFmtId="0" fontId="60" fillId="10" borderId="57" xfId="0" applyFont="1" applyFill="1" applyBorder="1" applyAlignment="1">
      <alignment horizontal="center"/>
    </xf>
    <xf numFmtId="0" fontId="60" fillId="10" borderId="58" xfId="0" applyFont="1" applyFill="1" applyBorder="1" applyAlignment="1">
      <alignment horizontal="center"/>
    </xf>
    <xf numFmtId="0" fontId="73" fillId="45" borderId="51" xfId="0" applyFont="1" applyFill="1" applyBorder="1" applyAlignment="1">
      <alignment horizontal="center" vertical="top" wrapText="1"/>
    </xf>
    <xf numFmtId="0" fontId="73" fillId="45" borderId="52" xfId="0" applyFont="1" applyFill="1" applyBorder="1" applyAlignment="1">
      <alignment horizontal="center" vertical="top" wrapText="1"/>
    </xf>
    <xf numFmtId="2" fontId="69" fillId="37" borderId="32" xfId="0" applyNumberFormat="1" applyFont="1" applyFill="1" applyBorder="1" applyAlignment="1">
      <alignment horizontal="center" vertical="center" wrapText="1"/>
    </xf>
    <xf numFmtId="2" fontId="69" fillId="37" borderId="55" xfId="0" applyNumberFormat="1" applyFont="1" applyFill="1" applyBorder="1" applyAlignment="1">
      <alignment horizontal="center" vertical="center" wrapText="1"/>
    </xf>
    <xf numFmtId="2" fontId="69" fillId="37" borderId="35" xfId="0" applyNumberFormat="1" applyFont="1" applyFill="1" applyBorder="1" applyAlignment="1">
      <alignment horizontal="center" vertical="center" wrapText="1"/>
    </xf>
    <xf numFmtId="2" fontId="69" fillId="37" borderId="56" xfId="0" applyNumberFormat="1" applyFont="1" applyFill="1" applyBorder="1" applyAlignment="1">
      <alignment horizontal="center" vertical="center" wrapText="1"/>
    </xf>
    <xf numFmtId="2" fontId="70" fillId="37" borderId="39" xfId="10" applyNumberFormat="1" applyFont="1" applyFill="1" applyBorder="1" applyAlignment="1">
      <alignment horizontal="center" vertical="center"/>
    </xf>
    <xf numFmtId="2" fontId="70" fillId="37" borderId="46" xfId="10" applyNumberFormat="1" applyFont="1" applyFill="1" applyBorder="1" applyAlignment="1">
      <alignment horizontal="center" vertical="center"/>
    </xf>
    <xf numFmtId="0" fontId="60" fillId="10" borderId="0" xfId="0" applyFont="1" applyFill="1" applyAlignment="1">
      <alignment horizontal="right" vertical="center"/>
    </xf>
    <xf numFmtId="43" fontId="64" fillId="0" borderId="39" xfId="7668" applyFont="1" applyBorder="1" applyAlignment="1">
      <alignment horizontal="left"/>
    </xf>
    <xf numFmtId="0" fontId="60" fillId="0" borderId="39" xfId="0" applyFont="1" applyBorder="1" applyAlignment="1">
      <alignment horizontal="left" vertical="center" wrapText="1"/>
    </xf>
    <xf numFmtId="0" fontId="57" fillId="41" borderId="41" xfId="0" applyFont="1" applyFill="1" applyBorder="1" applyAlignment="1">
      <alignment horizontal="left" vertical="center"/>
    </xf>
    <xf numFmtId="0" fontId="57" fillId="41" borderId="30" xfId="0" applyFont="1" applyFill="1" applyBorder="1" applyAlignment="1">
      <alignment horizontal="left" vertical="center"/>
    </xf>
    <xf numFmtId="0" fontId="57" fillId="41" borderId="29" xfId="0" applyFont="1" applyFill="1" applyBorder="1" applyAlignment="1">
      <alignment horizontal="left" vertical="center"/>
    </xf>
    <xf numFmtId="0" fontId="60" fillId="0" borderId="41" xfId="22" applyFont="1" applyBorder="1" applyAlignment="1">
      <alignment horizontal="left"/>
    </xf>
    <xf numFmtId="0" fontId="60" fillId="0" borderId="30" xfId="22" applyFont="1" applyBorder="1" applyAlignment="1">
      <alignment horizontal="left"/>
    </xf>
    <xf numFmtId="0" fontId="60" fillId="0" borderId="29" xfId="22" applyFont="1" applyBorder="1" applyAlignment="1">
      <alignment horizontal="left"/>
    </xf>
    <xf numFmtId="0" fontId="60" fillId="0" borderId="41" xfId="22" applyFont="1" applyBorder="1" applyAlignment="1">
      <alignment horizontal="left" wrapText="1"/>
    </xf>
    <xf numFmtId="0" fontId="60" fillId="0" borderId="30" xfId="22" applyFont="1" applyBorder="1" applyAlignment="1">
      <alignment horizontal="left" wrapText="1"/>
    </xf>
    <xf numFmtId="0" fontId="60" fillId="0" borderId="29" xfId="22" applyFont="1" applyBorder="1" applyAlignment="1">
      <alignment horizontal="left" wrapText="1"/>
    </xf>
    <xf numFmtId="0" fontId="58" fillId="0" borderId="41" xfId="0" applyFont="1" applyBorder="1" applyAlignment="1">
      <alignment horizontal="left" vertical="center" wrapText="1"/>
    </xf>
    <xf numFmtId="0" fontId="58" fillId="0" borderId="30" xfId="0" applyFont="1" applyBorder="1" applyAlignment="1">
      <alignment horizontal="left" vertical="center" wrapText="1"/>
    </xf>
    <xf numFmtId="0" fontId="58" fillId="0" borderId="29" xfId="0" applyFont="1" applyBorder="1" applyAlignment="1">
      <alignment horizontal="left" vertical="center" wrapText="1"/>
    </xf>
    <xf numFmtId="0" fontId="60" fillId="0" borderId="41" xfId="0" applyFont="1" applyBorder="1" applyAlignment="1">
      <alignment horizontal="left" vertical="center" wrapText="1"/>
    </xf>
    <xf numFmtId="0" fontId="60" fillId="0" borderId="30" xfId="0" applyFont="1" applyBorder="1" applyAlignment="1">
      <alignment horizontal="left" vertical="center" wrapText="1"/>
    </xf>
    <xf numFmtId="0" fontId="60" fillId="0" borderId="29" xfId="0" applyFont="1" applyBorder="1" applyAlignment="1">
      <alignment horizontal="left" vertical="center" wrapText="1"/>
    </xf>
    <xf numFmtId="0" fontId="60" fillId="0" borderId="41" xfId="22" applyFont="1" applyBorder="1" applyAlignment="1">
      <alignment horizontal="center"/>
    </xf>
    <xf numFmtId="0" fontId="60" fillId="0" borderId="30" xfId="22" applyFont="1" applyBorder="1" applyAlignment="1">
      <alignment horizontal="center"/>
    </xf>
    <xf numFmtId="0" fontId="60" fillId="0" borderId="29" xfId="22" applyFont="1" applyBorder="1" applyAlignment="1">
      <alignment horizontal="center"/>
    </xf>
    <xf numFmtId="165" fontId="60" fillId="0" borderId="41" xfId="27" applyNumberFormat="1" applyFont="1" applyFill="1" applyBorder="1" applyAlignment="1">
      <alignment horizontal="left" vertical="center"/>
    </xf>
    <xf numFmtId="165" fontId="60" fillId="0" borderId="30" xfId="27" applyNumberFormat="1" applyFont="1" applyFill="1" applyBorder="1" applyAlignment="1">
      <alignment horizontal="left" vertical="center"/>
    </xf>
    <xf numFmtId="165" fontId="60" fillId="0" borderId="29" xfId="27" applyNumberFormat="1" applyFont="1" applyFill="1" applyBorder="1" applyAlignment="1">
      <alignment horizontal="left" vertical="center"/>
    </xf>
    <xf numFmtId="43" fontId="64" fillId="0" borderId="41" xfId="7668" applyFont="1" applyBorder="1" applyAlignment="1">
      <alignment horizontal="left"/>
    </xf>
    <xf numFmtId="43" fontId="64" fillId="0" borderId="30" xfId="7668" applyFont="1" applyBorder="1" applyAlignment="1">
      <alignment horizontal="left"/>
    </xf>
    <xf numFmtId="43" fontId="64" fillId="0" borderId="29" xfId="7668" applyFont="1" applyBorder="1" applyAlignment="1">
      <alignment horizontal="left"/>
    </xf>
    <xf numFmtId="0" fontId="72" fillId="37" borderId="63" xfId="0" applyFont="1" applyFill="1" applyBorder="1" applyAlignment="1">
      <alignment horizontal="center" vertical="top" wrapText="1"/>
    </xf>
    <xf numFmtId="0" fontId="72" fillId="37" borderId="25" xfId="0" applyFont="1" applyFill="1" applyBorder="1" applyAlignment="1">
      <alignment horizontal="center" vertical="top" wrapText="1"/>
    </xf>
    <xf numFmtId="0" fontId="72" fillId="37" borderId="64" xfId="0" applyFont="1" applyFill="1" applyBorder="1" applyAlignment="1">
      <alignment horizontal="center" vertical="top" wrapText="1"/>
    </xf>
    <xf numFmtId="0" fontId="65" fillId="37" borderId="41" xfId="0" applyFont="1" applyFill="1" applyBorder="1" applyAlignment="1">
      <alignment horizontal="left" vertical="center" wrapText="1"/>
    </xf>
    <xf numFmtId="0" fontId="65" fillId="37" borderId="30" xfId="0" applyFont="1" applyFill="1" applyBorder="1" applyAlignment="1">
      <alignment horizontal="left" vertical="center" wrapText="1"/>
    </xf>
    <xf numFmtId="0" fontId="65" fillId="37" borderId="29" xfId="0" applyFont="1" applyFill="1" applyBorder="1" applyAlignment="1">
      <alignment horizontal="left" vertical="center" wrapText="1"/>
    </xf>
    <xf numFmtId="0" fontId="57" fillId="41" borderId="32" xfId="0" applyFont="1" applyFill="1" applyBorder="1" applyAlignment="1">
      <alignment horizontal="left" vertical="center"/>
    </xf>
    <xf numFmtId="0" fontId="57" fillId="41" borderId="33" xfId="0" applyFont="1" applyFill="1" applyBorder="1" applyAlignment="1">
      <alignment horizontal="left" vertical="center"/>
    </xf>
    <xf numFmtId="0" fontId="57" fillId="41" borderId="34" xfId="0" applyFont="1" applyFill="1" applyBorder="1" applyAlignment="1">
      <alignment horizontal="left" vertical="center"/>
    </xf>
    <xf numFmtId="0" fontId="58" fillId="0" borderId="41" xfId="0" applyFont="1" applyBorder="1" applyAlignment="1">
      <alignment horizontal="left"/>
    </xf>
    <xf numFmtId="0" fontId="58" fillId="0" borderId="30" xfId="0" applyFont="1" applyBorder="1" applyAlignment="1">
      <alignment horizontal="left"/>
    </xf>
    <xf numFmtId="0" fontId="73" fillId="38" borderId="0" xfId="0" applyFont="1" applyFill="1" applyAlignment="1">
      <alignment horizontal="center" vertical="top" wrapText="1"/>
    </xf>
    <xf numFmtId="0" fontId="71" fillId="45" borderId="0" xfId="0" applyFont="1" applyFill="1" applyBorder="1" applyAlignment="1">
      <alignment horizontal="left" vertical="top" wrapText="1"/>
    </xf>
    <xf numFmtId="0" fontId="60" fillId="45" borderId="0" xfId="0" applyFont="1" applyFill="1" applyBorder="1" applyAlignment="1">
      <alignment horizontal="center"/>
    </xf>
    <xf numFmtId="165" fontId="60" fillId="0" borderId="41" xfId="27" applyNumberFormat="1" applyFont="1" applyFill="1" applyBorder="1" applyAlignment="1">
      <alignment horizontal="left" wrapText="1"/>
    </xf>
    <xf numFmtId="165" fontId="60" fillId="0" borderId="30" xfId="27" applyNumberFormat="1" applyFont="1" applyFill="1" applyBorder="1" applyAlignment="1">
      <alignment horizontal="left"/>
    </xf>
    <xf numFmtId="165" fontId="60" fillId="0" borderId="29" xfId="27" applyNumberFormat="1" applyFont="1" applyFill="1" applyBorder="1" applyAlignment="1">
      <alignment horizontal="left"/>
    </xf>
    <xf numFmtId="43" fontId="64" fillId="0" borderId="39" xfId="7668" applyFont="1" applyBorder="1" applyAlignment="1">
      <alignment horizontal="center"/>
    </xf>
    <xf numFmtId="43" fontId="60" fillId="0" borderId="39" xfId="7668" applyFont="1" applyBorder="1" applyAlignment="1">
      <alignment horizontal="center"/>
    </xf>
    <xf numFmtId="43" fontId="64" fillId="0" borderId="39" xfId="7668" applyFont="1" applyFill="1" applyBorder="1" applyAlignment="1">
      <alignment horizontal="left"/>
    </xf>
    <xf numFmtId="0" fontId="60" fillId="0" borderId="41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165" fontId="60" fillId="0" borderId="41" xfId="27" applyNumberFormat="1" applyFont="1" applyFill="1" applyBorder="1" applyAlignment="1">
      <alignment horizontal="left" vertical="center" wrapText="1"/>
    </xf>
    <xf numFmtId="0" fontId="71" fillId="45" borderId="0" xfId="0" applyFont="1" applyFill="1" applyAlignment="1">
      <alignment horizontal="left" vertical="top" wrapText="1"/>
    </xf>
    <xf numFmtId="2" fontId="79" fillId="37" borderId="39" xfId="10" applyNumberFormat="1" applyFont="1" applyFill="1" applyBorder="1" applyAlignment="1">
      <alignment horizontal="center" vertical="center"/>
    </xf>
    <xf numFmtId="2" fontId="79" fillId="37" borderId="46" xfId="10" applyNumberFormat="1" applyFont="1" applyFill="1" applyBorder="1" applyAlignment="1">
      <alignment horizontal="center" vertical="center"/>
    </xf>
    <xf numFmtId="0" fontId="60" fillId="45" borderId="0" xfId="0" applyFont="1" applyFill="1" applyAlignment="1">
      <alignment horizontal="center"/>
    </xf>
    <xf numFmtId="0" fontId="60" fillId="10" borderId="53" xfId="0" applyFont="1" applyFill="1" applyBorder="1" applyAlignment="1">
      <alignment horizontal="center"/>
    </xf>
    <xf numFmtId="0" fontId="60" fillId="10" borderId="0" xfId="0" applyFont="1" applyFill="1" applyAlignment="1">
      <alignment horizontal="center"/>
    </xf>
    <xf numFmtId="0" fontId="57" fillId="45" borderId="51" xfId="0" applyFont="1" applyFill="1" applyBorder="1" applyAlignment="1">
      <alignment horizontal="center" vertical="top" wrapText="1"/>
    </xf>
    <xf numFmtId="0" fontId="57" fillId="45" borderId="52" xfId="0" applyFont="1" applyFill="1" applyBorder="1" applyAlignment="1">
      <alignment horizontal="center" vertical="top" wrapText="1"/>
    </xf>
    <xf numFmtId="2" fontId="58" fillId="37" borderId="32" xfId="0" applyNumberFormat="1" applyFont="1" applyFill="1" applyBorder="1" applyAlignment="1">
      <alignment horizontal="center" vertical="center" wrapText="1"/>
    </xf>
    <xf numFmtId="2" fontId="58" fillId="37" borderId="55" xfId="0" applyNumberFormat="1" applyFont="1" applyFill="1" applyBorder="1" applyAlignment="1">
      <alignment horizontal="center" vertical="center" wrapText="1"/>
    </xf>
    <xf numFmtId="2" fontId="58" fillId="37" borderId="35" xfId="0" applyNumberFormat="1" applyFont="1" applyFill="1" applyBorder="1" applyAlignment="1">
      <alignment horizontal="center" vertical="center" wrapText="1"/>
    </xf>
    <xf numFmtId="2" fontId="58" fillId="37" borderId="56" xfId="0" applyNumberFormat="1" applyFont="1" applyFill="1" applyBorder="1" applyAlignment="1">
      <alignment horizontal="center" vertical="center" wrapText="1"/>
    </xf>
    <xf numFmtId="2" fontId="59" fillId="37" borderId="39" xfId="10" applyNumberFormat="1" applyFont="1" applyFill="1" applyBorder="1" applyAlignment="1">
      <alignment horizontal="center" vertical="center"/>
    </xf>
    <xf numFmtId="2" fontId="59" fillId="37" borderId="46" xfId="10" applyNumberFormat="1" applyFont="1" applyFill="1" applyBorder="1" applyAlignment="1">
      <alignment horizontal="center" vertical="center"/>
    </xf>
    <xf numFmtId="4" fontId="23" fillId="10" borderId="0" xfId="9590" applyNumberFormat="1" applyFont="1" applyFill="1" applyAlignment="1">
      <alignment vertical="center" wrapText="1"/>
    </xf>
    <xf numFmtId="0" fontId="91" fillId="10" borderId="0" xfId="0" applyFont="1" applyFill="1" applyAlignment="1">
      <alignment vertical="center" wrapText="1"/>
    </xf>
    <xf numFmtId="4" fontId="64" fillId="0" borderId="41" xfId="9590" applyNumberFormat="1" applyFont="1" applyBorder="1" applyAlignment="1">
      <alignment vertical="center" wrapText="1"/>
    </xf>
    <xf numFmtId="4" fontId="64" fillId="0" borderId="30" xfId="9590" applyNumberFormat="1" applyFont="1" applyBorder="1" applyAlignment="1">
      <alignment vertical="center" wrapText="1"/>
    </xf>
    <xf numFmtId="4" fontId="64" fillId="0" borderId="29" xfId="9590" applyNumberFormat="1" applyFont="1" applyBorder="1" applyAlignment="1">
      <alignment vertical="center" wrapText="1"/>
    </xf>
    <xf numFmtId="4" fontId="21" fillId="10" borderId="0" xfId="9590" applyNumberFormat="1" applyFill="1" applyAlignment="1">
      <alignment horizontal="left" vertical="center" wrapText="1"/>
    </xf>
    <xf numFmtId="0" fontId="21" fillId="10" borderId="0" xfId="9590" applyFill="1" applyAlignment="1">
      <alignment horizontal="center" vertical="center" wrapText="1"/>
    </xf>
    <xf numFmtId="4" fontId="23" fillId="10" borderId="0" xfId="9590" applyNumberFormat="1" applyFont="1" applyFill="1" applyAlignment="1">
      <alignment horizontal="center" vertical="center" wrapText="1"/>
    </xf>
    <xf numFmtId="4" fontId="21" fillId="10" borderId="0" xfId="9590" applyNumberFormat="1" applyFill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21" fillId="10" borderId="0" xfId="9590" applyFill="1" applyAlignment="1">
      <alignment horizontal="left" vertical="center" wrapText="1"/>
    </xf>
    <xf numFmtId="0" fontId="91" fillId="10" borderId="0" xfId="0" applyFont="1" applyFill="1" applyAlignment="1">
      <alignment horizontal="center" vertical="center" wrapText="1"/>
    </xf>
    <xf numFmtId="0" fontId="23" fillId="10" borderId="0" xfId="9590" applyFont="1" applyFill="1" applyAlignment="1">
      <alignment horizontal="center" vertical="center" wrapText="1"/>
    </xf>
    <xf numFmtId="0" fontId="0" fillId="10" borderId="0" xfId="0" applyFill="1" applyAlignment="1">
      <alignment horizontal="center" vertical="center"/>
    </xf>
    <xf numFmtId="4" fontId="23" fillId="10" borderId="0" xfId="9590" applyNumberFormat="1" applyFont="1" applyFill="1" applyAlignment="1">
      <alignment horizontal="center" vertical="center"/>
    </xf>
    <xf numFmtId="0" fontId="0" fillId="10" borderId="0" xfId="0" applyFill="1" applyAlignment="1">
      <alignment vertical="center" wrapText="1"/>
    </xf>
    <xf numFmtId="0" fontId="0" fillId="10" borderId="0" xfId="0" applyFill="1" applyAlignment="1">
      <alignment horizontal="center" vertical="center" wrapText="1"/>
    </xf>
    <xf numFmtId="0" fontId="91" fillId="10" borderId="0" xfId="0" applyFont="1" applyFill="1" applyAlignment="1">
      <alignment horizontal="center" vertical="center"/>
    </xf>
    <xf numFmtId="4" fontId="23" fillId="10" borderId="0" xfId="9590" applyNumberFormat="1" applyFont="1" applyFill="1" applyAlignment="1">
      <alignment horizontal="left" vertical="center" wrapText="1"/>
    </xf>
    <xf numFmtId="0" fontId="91" fillId="10" borderId="0" xfId="0" applyFont="1" applyFill="1" applyAlignment="1">
      <alignment horizontal="left" vertical="center" wrapText="1"/>
    </xf>
    <xf numFmtId="4" fontId="21" fillId="10" borderId="0" xfId="9590" applyNumberFormat="1" applyFill="1" applyAlignment="1">
      <alignment horizontal="center" vertical="center"/>
    </xf>
    <xf numFmtId="0" fontId="0" fillId="10" borderId="0" xfId="0" applyFill="1" applyAlignment="1">
      <alignment vertical="center"/>
    </xf>
    <xf numFmtId="0" fontId="43" fillId="10" borderId="0" xfId="0" applyFont="1" applyFill="1" applyAlignment="1">
      <alignment vertical="center"/>
    </xf>
    <xf numFmtId="2" fontId="21" fillId="10" borderId="0" xfId="9590" applyNumberFormat="1" applyFill="1" applyAlignment="1">
      <alignment horizontal="center" vertical="center" wrapText="1"/>
    </xf>
    <xf numFmtId="0" fontId="43" fillId="10" borderId="0" xfId="0" applyFont="1" applyFill="1" applyAlignment="1">
      <alignment horizontal="center" vertical="center"/>
    </xf>
    <xf numFmtId="4" fontId="21" fillId="10" borderId="0" xfId="9590" applyNumberFormat="1" applyFill="1" applyAlignment="1">
      <alignment vertical="center"/>
    </xf>
    <xf numFmtId="4" fontId="0" fillId="10" borderId="0" xfId="0" applyNumberFormat="1" applyFill="1" applyAlignment="1">
      <alignment horizontal="left" vertical="center"/>
    </xf>
    <xf numFmtId="0" fontId="0" fillId="10" borderId="0" xfId="0" applyFill="1" applyAlignment="1">
      <alignment horizontal="left" vertical="center"/>
    </xf>
    <xf numFmtId="4" fontId="21" fillId="10" borderId="0" xfId="9590" applyNumberFormat="1" applyFill="1" applyAlignment="1">
      <alignment horizontal="left" vertical="center"/>
    </xf>
    <xf numFmtId="9" fontId="21" fillId="10" borderId="0" xfId="9578" applyFont="1" applyFill="1" applyBorder="1" applyAlignment="1">
      <alignment horizontal="center" vertical="center" wrapText="1"/>
    </xf>
    <xf numFmtId="0" fontId="21" fillId="10" borderId="0" xfId="9590" quotePrefix="1" applyFill="1" applyAlignment="1">
      <alignment horizontal="center" vertical="center" wrapText="1"/>
    </xf>
    <xf numFmtId="0" fontId="0" fillId="10" borderId="0" xfId="0" applyFill="1"/>
    <xf numFmtId="2" fontId="0" fillId="10" borderId="0" xfId="0" applyNumberFormat="1" applyFill="1" applyAlignment="1">
      <alignment horizontal="center" vertical="center" wrapText="1"/>
    </xf>
    <xf numFmtId="0" fontId="21" fillId="10" borderId="0" xfId="0" applyFont="1" applyFill="1" applyAlignment="1">
      <alignment horizontal="center" vertical="center" wrapText="1"/>
    </xf>
    <xf numFmtId="0" fontId="21" fillId="10" borderId="0" xfId="0" applyFont="1" applyFill="1" applyAlignment="1">
      <alignment horizontal="center" vertical="center"/>
    </xf>
    <xf numFmtId="4" fontId="90" fillId="10" borderId="0" xfId="0" applyNumberFormat="1" applyFont="1" applyFill="1" applyAlignment="1">
      <alignment horizontal="center" vertical="center"/>
    </xf>
    <xf numFmtId="0" fontId="43" fillId="10" borderId="0" xfId="0" applyFont="1" applyFill="1" applyAlignment="1">
      <alignment horizontal="left" vertical="center"/>
    </xf>
    <xf numFmtId="4" fontId="62" fillId="10" borderId="0" xfId="9590" applyNumberFormat="1" applyFont="1" applyFill="1" applyAlignment="1">
      <alignment horizontal="center" vertical="center"/>
    </xf>
    <xf numFmtId="0" fontId="43" fillId="10" borderId="0" xfId="0" applyFont="1" applyFill="1" applyAlignment="1">
      <alignment horizontal="left" vertical="center" wrapText="1"/>
    </xf>
    <xf numFmtId="0" fontId="43" fillId="10" borderId="0" xfId="0" applyFont="1" applyFill="1" applyAlignment="1">
      <alignment horizontal="center" vertical="center" wrapText="1"/>
    </xf>
    <xf numFmtId="0" fontId="43" fillId="10" borderId="0" xfId="0" applyFont="1" applyFill="1" applyAlignment="1">
      <alignment vertical="center" wrapText="1"/>
    </xf>
    <xf numFmtId="4" fontId="64" fillId="0" borderId="39" xfId="9590" applyNumberFormat="1" applyFont="1" applyBorder="1" applyAlignment="1">
      <alignment horizontal="center" vertical="center" wrapText="1"/>
    </xf>
    <xf numFmtId="4" fontId="64" fillId="10" borderId="41" xfId="9590" applyNumberFormat="1" applyFont="1" applyFill="1" applyBorder="1" applyAlignment="1">
      <alignment horizontal="left" vertical="center" wrapText="1"/>
    </xf>
    <xf numFmtId="4" fontId="64" fillId="10" borderId="30" xfId="9590" applyNumberFormat="1" applyFont="1" applyFill="1" applyBorder="1" applyAlignment="1">
      <alignment horizontal="left" vertical="center" wrapText="1"/>
    </xf>
    <xf numFmtId="4" fontId="64" fillId="10" borderId="29" xfId="9590" applyNumberFormat="1" applyFont="1" applyFill="1" applyBorder="1" applyAlignment="1">
      <alignment horizontal="left" vertical="center" wrapText="1"/>
    </xf>
    <xf numFmtId="4" fontId="64" fillId="0" borderId="41" xfId="9590" applyNumberFormat="1" applyFont="1" applyBorder="1" applyAlignment="1">
      <alignment horizontal="left" vertical="center" wrapText="1"/>
    </xf>
    <xf numFmtId="4" fontId="64" fillId="0" borderId="30" xfId="9590" applyNumberFormat="1" applyFont="1" applyBorder="1" applyAlignment="1">
      <alignment horizontal="left" vertical="center" wrapText="1"/>
    </xf>
    <xf numFmtId="4" fontId="64" fillId="0" borderId="29" xfId="9590" applyNumberFormat="1" applyFont="1" applyBorder="1" applyAlignment="1">
      <alignment horizontal="left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1" xfId="0" applyFont="1" applyBorder="1" applyAlignment="1">
      <alignment horizontal="center" vertical="center"/>
    </xf>
    <xf numFmtId="0" fontId="64" fillId="0" borderId="39" xfId="9590" applyFont="1" applyBorder="1" applyAlignment="1">
      <alignment horizontal="center" vertical="center" wrapText="1"/>
    </xf>
    <xf numFmtId="0" fontId="58" fillId="0" borderId="39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/>
    </xf>
    <xf numFmtId="0" fontId="64" fillId="0" borderId="34" xfId="0" applyFont="1" applyBorder="1" applyAlignment="1">
      <alignment horizontal="center" vertical="center"/>
    </xf>
    <xf numFmtId="0" fontId="64" fillId="0" borderId="25" xfId="9590" applyFont="1" applyBorder="1" applyAlignment="1">
      <alignment horizontal="center" vertical="center" wrapText="1"/>
    </xf>
    <xf numFmtId="2" fontId="64" fillId="0" borderId="39" xfId="9590" applyNumberFormat="1" applyFont="1" applyBorder="1" applyAlignment="1">
      <alignment horizontal="center" vertical="center" wrapText="1"/>
    </xf>
    <xf numFmtId="2" fontId="58" fillId="0" borderId="39" xfId="0" applyNumberFormat="1" applyFont="1" applyBorder="1" applyAlignment="1">
      <alignment horizontal="center" vertical="center" wrapText="1"/>
    </xf>
    <xf numFmtId="0" fontId="65" fillId="37" borderId="32" xfId="0" applyFont="1" applyFill="1" applyBorder="1" applyAlignment="1">
      <alignment horizontal="center" vertical="center" wrapText="1"/>
    </xf>
    <xf numFmtId="0" fontId="65" fillId="37" borderId="33" xfId="0" applyFont="1" applyFill="1" applyBorder="1" applyAlignment="1">
      <alignment horizontal="center" vertical="center" wrapText="1"/>
    </xf>
    <xf numFmtId="0" fontId="65" fillId="37" borderId="34" xfId="0" applyFont="1" applyFill="1" applyBorder="1" applyAlignment="1">
      <alignment horizontal="center" vertical="center" wrapText="1"/>
    </xf>
    <xf numFmtId="0" fontId="72" fillId="37" borderId="68" xfId="0" applyFont="1" applyFill="1" applyBorder="1" applyAlignment="1">
      <alignment horizontal="center" vertical="top" wrapText="1"/>
    </xf>
    <xf numFmtId="0" fontId="72" fillId="37" borderId="69" xfId="0" applyFont="1" applyFill="1" applyBorder="1" applyAlignment="1">
      <alignment horizontal="center" vertical="top" wrapText="1"/>
    </xf>
    <xf numFmtId="0" fontId="72" fillId="37" borderId="70" xfId="0" applyFont="1" applyFill="1" applyBorder="1" applyAlignment="1">
      <alignment horizontal="center" vertical="top" wrapText="1"/>
    </xf>
    <xf numFmtId="4" fontId="64" fillId="0" borderId="41" xfId="9590" applyNumberFormat="1" applyFont="1" applyBorder="1" applyAlignment="1">
      <alignment horizontal="left" vertical="center"/>
    </xf>
    <xf numFmtId="4" fontId="64" fillId="0" borderId="30" xfId="9590" applyNumberFormat="1" applyFont="1" applyBorder="1" applyAlignment="1">
      <alignment horizontal="left" vertical="center"/>
    </xf>
    <xf numFmtId="4" fontId="64" fillId="0" borderId="29" xfId="9590" applyNumberFormat="1" applyFont="1" applyBorder="1" applyAlignment="1">
      <alignment horizontal="left" vertical="center"/>
    </xf>
    <xf numFmtId="0" fontId="64" fillId="0" borderId="25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/>
    </xf>
    <xf numFmtId="4" fontId="64" fillId="0" borderId="39" xfId="9590" applyNumberFormat="1" applyFont="1" applyBorder="1" applyAlignment="1">
      <alignment horizontal="left" vertical="center"/>
    </xf>
    <xf numFmtId="4" fontId="64" fillId="0" borderId="39" xfId="9590" applyNumberFormat="1" applyFont="1" applyBorder="1" applyAlignment="1">
      <alignment horizontal="left" vertical="center" wrapText="1"/>
    </xf>
    <xf numFmtId="0" fontId="57" fillId="10" borderId="39" xfId="9590" applyFont="1" applyFill="1" applyBorder="1" applyAlignment="1">
      <alignment horizontal="center" vertical="center" wrapText="1"/>
    </xf>
    <xf numFmtId="0" fontId="57" fillId="10" borderId="39" xfId="0" applyFont="1" applyFill="1" applyBorder="1" applyAlignment="1">
      <alignment horizontal="center" vertical="center" wrapText="1"/>
    </xf>
    <xf numFmtId="4" fontId="57" fillId="10" borderId="39" xfId="9590" applyNumberFormat="1" applyFont="1" applyFill="1" applyBorder="1" applyAlignment="1">
      <alignment horizontal="center" vertical="center" wrapText="1"/>
    </xf>
    <xf numFmtId="4" fontId="64" fillId="10" borderId="28" xfId="9590" applyNumberFormat="1" applyFont="1" applyFill="1" applyBorder="1" applyAlignment="1">
      <alignment horizontal="center" vertical="center" wrapText="1"/>
    </xf>
    <xf numFmtId="0" fontId="64" fillId="10" borderId="35" xfId="9590" applyFont="1" applyFill="1" applyBorder="1" applyAlignment="1">
      <alignment horizontal="center" vertical="center" wrapText="1"/>
    </xf>
    <xf numFmtId="0" fontId="64" fillId="10" borderId="36" xfId="9590" applyFont="1" applyFill="1" applyBorder="1" applyAlignment="1">
      <alignment horizontal="center" vertical="center" wrapText="1"/>
    </xf>
    <xf numFmtId="0" fontId="64" fillId="10" borderId="35" xfId="9590" quotePrefix="1" applyFont="1" applyFill="1" applyBorder="1" applyAlignment="1">
      <alignment horizontal="center" vertical="center" wrapText="1"/>
    </xf>
    <xf numFmtId="0" fontId="58" fillId="0" borderId="36" xfId="0" applyFont="1" applyBorder="1"/>
    <xf numFmtId="4" fontId="64" fillId="10" borderId="30" xfId="9590" applyNumberFormat="1" applyFont="1" applyFill="1" applyBorder="1" applyAlignment="1">
      <alignment horizontal="center" vertical="center" wrapText="1"/>
    </xf>
    <xf numFmtId="4" fontId="64" fillId="10" borderId="41" xfId="9590" applyNumberFormat="1" applyFont="1" applyFill="1" applyBorder="1" applyAlignment="1">
      <alignment horizontal="center" vertical="center" wrapText="1"/>
    </xf>
    <xf numFmtId="4" fontId="64" fillId="10" borderId="29" xfId="9590" applyNumberFormat="1" applyFont="1" applyFill="1" applyBorder="1" applyAlignment="1">
      <alignment horizontal="center" vertical="center" wrapText="1"/>
    </xf>
    <xf numFmtId="0" fontId="58" fillId="0" borderId="29" xfId="0" applyFont="1" applyBorder="1"/>
    <xf numFmtId="4" fontId="64" fillId="10" borderId="39" xfId="9590" applyNumberFormat="1" applyFont="1" applyFill="1" applyBorder="1" applyAlignment="1">
      <alignment horizontal="center" vertical="center"/>
    </xf>
    <xf numFmtId="4" fontId="64" fillId="10" borderId="41" xfId="9590" applyNumberFormat="1" applyFont="1" applyFill="1" applyBorder="1" applyAlignment="1">
      <alignment horizontal="center" vertical="center"/>
    </xf>
    <xf numFmtId="0" fontId="64" fillId="10" borderId="0" xfId="9590" applyFont="1" applyFill="1" applyBorder="1" applyAlignment="1">
      <alignment horizontal="center" vertical="center" wrapText="1"/>
    </xf>
    <xf numFmtId="0" fontId="64" fillId="10" borderId="37" xfId="9590" applyFont="1" applyFill="1" applyBorder="1" applyAlignment="1">
      <alignment horizontal="center" vertical="center" wrapText="1"/>
    </xf>
    <xf numFmtId="4" fontId="64" fillId="10" borderId="35" xfId="9590" applyNumberFormat="1" applyFont="1" applyFill="1" applyBorder="1" applyAlignment="1">
      <alignment horizontal="center" vertical="center"/>
    </xf>
    <xf numFmtId="4" fontId="64" fillId="10" borderId="28" xfId="9590" applyNumberFormat="1" applyFont="1" applyFill="1" applyBorder="1" applyAlignment="1">
      <alignment horizontal="center" vertical="center"/>
    </xf>
    <xf numFmtId="0" fontId="64" fillId="10" borderId="25" xfId="9590" applyFont="1" applyFill="1" applyBorder="1" applyAlignment="1">
      <alignment horizontal="center" vertical="center" wrapText="1"/>
    </xf>
    <xf numFmtId="0" fontId="64" fillId="10" borderId="39" xfId="9590" applyFont="1" applyFill="1" applyBorder="1" applyAlignment="1">
      <alignment horizontal="center" vertical="center" wrapText="1"/>
    </xf>
    <xf numFmtId="4" fontId="64" fillId="10" borderId="39" xfId="9590" applyNumberFormat="1" applyFont="1" applyFill="1" applyBorder="1" applyAlignment="1">
      <alignment horizontal="center" vertical="center" wrapText="1"/>
    </xf>
    <xf numFmtId="9" fontId="64" fillId="10" borderId="39" xfId="9578" applyFont="1" applyFill="1" applyBorder="1" applyAlignment="1">
      <alignment horizontal="center" vertical="center" wrapText="1"/>
    </xf>
    <xf numFmtId="4" fontId="57" fillId="10" borderId="29" xfId="9590" applyNumberFormat="1" applyFont="1" applyFill="1" applyBorder="1" applyAlignment="1">
      <alignment horizontal="center" vertical="center" wrapText="1"/>
    </xf>
    <xf numFmtId="0" fontId="57" fillId="0" borderId="39" xfId="0" applyFont="1" applyBorder="1" applyAlignment="1">
      <alignment horizontal="center" vertical="center" wrapText="1"/>
    </xf>
    <xf numFmtId="9" fontId="64" fillId="10" borderId="41" xfId="9578" applyFont="1" applyFill="1" applyBorder="1" applyAlignment="1">
      <alignment horizontal="center" vertical="center" wrapText="1"/>
    </xf>
    <xf numFmtId="0" fontId="58" fillId="0" borderId="29" xfId="0" applyFont="1" applyBorder="1" applyAlignment="1">
      <alignment horizontal="center" vertical="center" wrapText="1"/>
    </xf>
    <xf numFmtId="4" fontId="57" fillId="10" borderId="39" xfId="9590" applyNumberFormat="1" applyFont="1" applyFill="1" applyBorder="1" applyAlignment="1">
      <alignment horizontal="center" vertical="center"/>
    </xf>
    <xf numFmtId="0" fontId="57" fillId="0" borderId="41" xfId="0" applyFont="1" applyBorder="1" applyAlignment="1">
      <alignment horizontal="center" vertical="center"/>
    </xf>
    <xf numFmtId="4" fontId="58" fillId="10" borderId="29" xfId="0" applyNumberFormat="1" applyFont="1" applyFill="1" applyBorder="1" applyAlignment="1">
      <alignment horizontal="left" vertical="center"/>
    </xf>
    <xf numFmtId="0" fontId="58" fillId="0" borderId="39" xfId="0" applyFont="1" applyBorder="1" applyAlignment="1">
      <alignment horizontal="left" vertical="center"/>
    </xf>
    <xf numFmtId="4" fontId="58" fillId="10" borderId="0" xfId="0" applyNumberFormat="1" applyFont="1" applyFill="1" applyBorder="1" applyAlignment="1">
      <alignment horizontal="left" vertical="center"/>
    </xf>
    <xf numFmtId="0" fontId="58" fillId="0" borderId="0" xfId="0" applyFont="1" applyBorder="1" applyAlignment="1">
      <alignment horizontal="left" vertical="center"/>
    </xf>
    <xf numFmtId="4" fontId="64" fillId="10" borderId="0" xfId="9590" applyNumberFormat="1" applyFont="1" applyFill="1" applyBorder="1" applyAlignment="1">
      <alignment horizontal="center" vertical="center" wrapText="1"/>
    </xf>
    <xf numFmtId="0" fontId="58" fillId="10" borderId="36" xfId="0" applyFont="1" applyFill="1" applyBorder="1" applyAlignment="1">
      <alignment horizontal="left" vertical="center"/>
    </xf>
    <xf numFmtId="0" fontId="58" fillId="0" borderId="25" xfId="0" applyFont="1" applyBorder="1" applyAlignment="1">
      <alignment horizontal="left" vertical="center"/>
    </xf>
    <xf numFmtId="0" fontId="64" fillId="10" borderId="38" xfId="9590" applyFont="1" applyFill="1" applyBorder="1" applyAlignment="1">
      <alignment horizontal="center" vertical="center" wrapText="1"/>
    </xf>
    <xf numFmtId="0" fontId="64" fillId="10" borderId="44" xfId="9590" applyFont="1" applyFill="1" applyBorder="1" applyAlignment="1">
      <alignment horizontal="center" vertical="center" wrapText="1"/>
    </xf>
    <xf numFmtId="4" fontId="64" fillId="10" borderId="36" xfId="9590" applyNumberFormat="1" applyFont="1" applyFill="1" applyBorder="1" applyAlignment="1">
      <alignment horizontal="center" vertical="center" wrapText="1"/>
    </xf>
    <xf numFmtId="0" fontId="58" fillId="0" borderId="30" xfId="0" applyFont="1" applyBorder="1" applyAlignment="1">
      <alignment horizontal="center" vertical="center" wrapText="1"/>
    </xf>
    <xf numFmtId="0" fontId="64" fillId="10" borderId="41" xfId="9590" applyFont="1" applyFill="1" applyBorder="1" applyAlignment="1">
      <alignment horizontal="center" vertical="center" wrapText="1"/>
    </xf>
    <xf numFmtId="4" fontId="80" fillId="44" borderId="33" xfId="9590" applyNumberFormat="1" applyFont="1" applyFill="1" applyBorder="1" applyAlignment="1">
      <alignment horizontal="center" vertical="center"/>
    </xf>
    <xf numFmtId="4" fontId="80" fillId="44" borderId="55" xfId="9590" applyNumberFormat="1" applyFont="1" applyFill="1" applyBorder="1" applyAlignment="1">
      <alignment horizontal="center" vertical="center"/>
    </xf>
    <xf numFmtId="4" fontId="57" fillId="44" borderId="44" xfId="9590" applyNumberFormat="1" applyFont="1" applyFill="1" applyBorder="1" applyAlignment="1">
      <alignment horizontal="center" vertical="center"/>
    </xf>
    <xf numFmtId="4" fontId="57" fillId="44" borderId="0" xfId="9590" applyNumberFormat="1" applyFont="1" applyFill="1" applyBorder="1" applyAlignment="1">
      <alignment horizontal="center" vertical="center"/>
    </xf>
    <xf numFmtId="4" fontId="57" fillId="44" borderId="54" xfId="9590" applyNumberFormat="1" applyFont="1" applyFill="1" applyBorder="1" applyAlignment="1">
      <alignment horizontal="center" vertical="center"/>
    </xf>
    <xf numFmtId="4" fontId="57" fillId="44" borderId="0" xfId="0" applyNumberFormat="1" applyFont="1" applyFill="1" applyBorder="1" applyAlignment="1">
      <alignment horizontal="center" vertical="center"/>
    </xf>
    <xf numFmtId="4" fontId="57" fillId="44" borderId="54" xfId="0" applyNumberFormat="1" applyFont="1" applyFill="1" applyBorder="1" applyAlignment="1">
      <alignment horizontal="center" vertical="center"/>
    </xf>
    <xf numFmtId="0" fontId="58" fillId="0" borderId="39" xfId="0" applyFont="1" applyBorder="1" applyAlignment="1">
      <alignment horizontal="center" vertical="center"/>
    </xf>
    <xf numFmtId="4" fontId="57" fillId="10" borderId="0" xfId="9590" applyNumberFormat="1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58" fillId="0" borderId="0" xfId="0" applyFont="1" applyBorder="1" applyAlignment="1">
      <alignment vertical="center" wrapText="1"/>
    </xf>
    <xf numFmtId="4" fontId="64" fillId="10" borderId="0" xfId="9590" applyNumberFormat="1" applyFont="1" applyFill="1" applyBorder="1" applyAlignment="1">
      <alignment horizontal="center" vertical="center"/>
    </xf>
    <xf numFmtId="0" fontId="64" fillId="10" borderId="0" xfId="0" applyFont="1" applyFill="1" applyBorder="1" applyAlignment="1">
      <alignment vertical="center"/>
    </xf>
    <xf numFmtId="2" fontId="64" fillId="10" borderId="0" xfId="9590" applyNumberFormat="1" applyFont="1" applyFill="1" applyBorder="1" applyAlignment="1">
      <alignment horizontal="center" vertical="center" wrapText="1"/>
    </xf>
    <xf numFmtId="0" fontId="64" fillId="10" borderId="0" xfId="0" applyFont="1" applyFill="1" applyBorder="1" applyAlignment="1">
      <alignment horizontal="center" vertical="center"/>
    </xf>
    <xf numFmtId="0" fontId="57" fillId="10" borderId="48" xfId="9590" applyFont="1" applyFill="1" applyBorder="1" applyAlignment="1">
      <alignment horizontal="center" vertical="center"/>
    </xf>
    <xf numFmtId="0" fontId="57" fillId="10" borderId="49" xfId="0" applyFont="1" applyFill="1" applyBorder="1" applyAlignment="1">
      <alignment vertical="center"/>
    </xf>
    <xf numFmtId="0" fontId="57" fillId="10" borderId="38" xfId="0" applyFont="1" applyFill="1" applyBorder="1" applyAlignment="1">
      <alignment vertical="center"/>
    </xf>
    <xf numFmtId="0" fontId="57" fillId="10" borderId="44" xfId="0" applyFont="1" applyFill="1" applyBorder="1" applyAlignment="1">
      <alignment vertical="center"/>
    </xf>
    <xf numFmtId="0" fontId="64" fillId="10" borderId="36" xfId="9590" applyFont="1" applyFill="1" applyBorder="1" applyAlignment="1">
      <alignment horizontal="center" vertical="center"/>
    </xf>
    <xf numFmtId="0" fontId="64" fillId="10" borderId="25" xfId="9590" applyFont="1" applyFill="1" applyBorder="1" applyAlignment="1">
      <alignment horizontal="center" vertical="center"/>
    </xf>
    <xf numFmtId="0" fontId="64" fillId="10" borderId="0" xfId="0" applyFont="1" applyFill="1" applyBorder="1" applyAlignment="1">
      <alignment horizontal="center" vertical="center" wrapText="1"/>
    </xf>
    <xf numFmtId="0" fontId="64" fillId="10" borderId="34" xfId="9590" applyFont="1" applyFill="1" applyBorder="1" applyAlignment="1">
      <alignment horizontal="center" vertical="center"/>
    </xf>
    <xf numFmtId="0" fontId="64" fillId="10" borderId="31" xfId="9590" applyFont="1" applyFill="1" applyBorder="1" applyAlignment="1">
      <alignment horizontal="center" vertical="center"/>
    </xf>
    <xf numFmtId="0" fontId="64" fillId="10" borderId="28" xfId="9590" applyFont="1" applyFill="1" applyBorder="1" applyAlignment="1">
      <alignment horizontal="center" vertical="center" wrapText="1"/>
    </xf>
    <xf numFmtId="0" fontId="64" fillId="10" borderId="30" xfId="9590" applyFont="1" applyFill="1" applyBorder="1" applyAlignment="1">
      <alignment horizontal="center" vertical="center" wrapText="1"/>
    </xf>
    <xf numFmtId="0" fontId="64" fillId="10" borderId="29" xfId="9590" applyFont="1" applyFill="1" applyBorder="1" applyAlignment="1">
      <alignment horizontal="center" vertical="center" wrapText="1"/>
    </xf>
    <xf numFmtId="0" fontId="57" fillId="10" borderId="29" xfId="9590" applyFont="1" applyFill="1" applyBorder="1" applyAlignment="1">
      <alignment horizontal="center" vertical="center" wrapText="1"/>
    </xf>
    <xf numFmtId="4" fontId="57" fillId="10" borderId="39" xfId="9590" applyNumberFormat="1" applyFont="1" applyFill="1" applyBorder="1" applyAlignment="1">
      <alignment horizontal="left" vertical="center" wrapText="1"/>
    </xf>
    <xf numFmtId="0" fontId="57" fillId="0" borderId="39" xfId="0" applyFont="1" applyBorder="1" applyAlignment="1">
      <alignment horizontal="left" vertical="center" wrapText="1"/>
    </xf>
    <xf numFmtId="4" fontId="64" fillId="10" borderId="39" xfId="9590" applyNumberFormat="1" applyFont="1" applyFill="1" applyBorder="1" applyAlignment="1">
      <alignment horizontal="left" vertical="center" wrapText="1"/>
    </xf>
    <xf numFmtId="0" fontId="58" fillId="0" borderId="39" xfId="0" applyFont="1" applyBorder="1" applyAlignment="1">
      <alignment horizontal="left" vertical="center" wrapText="1"/>
    </xf>
    <xf numFmtId="4" fontId="64" fillId="10" borderId="34" xfId="9590" applyNumberFormat="1" applyFont="1" applyFill="1" applyBorder="1" applyAlignment="1">
      <alignment horizontal="center" vertical="center" wrapText="1"/>
    </xf>
    <xf numFmtId="4" fontId="64" fillId="10" borderId="31" xfId="9590" applyNumberFormat="1" applyFont="1" applyFill="1" applyBorder="1" applyAlignment="1">
      <alignment horizontal="center" vertical="center" wrapText="1"/>
    </xf>
    <xf numFmtId="0" fontId="57" fillId="10" borderId="0" xfId="959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/>
    </xf>
    <xf numFmtId="4" fontId="64" fillId="10" borderId="0" xfId="9590" applyNumberFormat="1" applyFont="1" applyFill="1" applyBorder="1" applyAlignment="1">
      <alignment horizontal="left" vertical="center" wrapText="1"/>
    </xf>
    <xf numFmtId="0" fontId="58" fillId="0" borderId="0" xfId="0" applyFont="1" applyBorder="1" applyAlignment="1">
      <alignment horizontal="left" vertical="center" wrapText="1"/>
    </xf>
    <xf numFmtId="4" fontId="64" fillId="10" borderId="33" xfId="9590" applyNumberFormat="1" applyFont="1" applyFill="1" applyBorder="1" applyAlignment="1">
      <alignment horizontal="left" vertical="center" wrapText="1"/>
    </xf>
    <xf numFmtId="0" fontId="58" fillId="0" borderId="0" xfId="0" applyFont="1" applyBorder="1" applyAlignment="1">
      <alignment vertical="center"/>
    </xf>
    <xf numFmtId="0" fontId="64" fillId="10" borderId="31" xfId="9590" applyFont="1" applyFill="1" applyBorder="1" applyAlignment="1">
      <alignment horizontal="center" vertical="center" wrapText="1"/>
    </xf>
    <xf numFmtId="0" fontId="64" fillId="10" borderId="32" xfId="9590" applyFont="1" applyFill="1" applyBorder="1" applyAlignment="1">
      <alignment horizontal="center" vertical="center" wrapText="1"/>
    </xf>
    <xf numFmtId="0" fontId="60" fillId="10" borderId="58" xfId="0" applyFont="1" applyFill="1" applyBorder="1" applyAlignment="1">
      <alignment horizontal="center" vertical="top"/>
    </xf>
    <xf numFmtId="4" fontId="64" fillId="10" borderId="39" xfId="9590" applyNumberFormat="1" applyFont="1" applyFill="1" applyBorder="1" applyAlignment="1">
      <alignment horizontal="left"/>
    </xf>
    <xf numFmtId="4" fontId="64" fillId="10" borderId="31" xfId="9590" applyNumberFormat="1" applyFont="1" applyFill="1" applyBorder="1" applyAlignment="1">
      <alignment horizontal="left"/>
    </xf>
    <xf numFmtId="4" fontId="57" fillId="10" borderId="28" xfId="9590" applyNumberFormat="1" applyFont="1" applyFill="1" applyBorder="1" applyAlignment="1">
      <alignment horizontal="center" vertical="center" wrapText="1"/>
    </xf>
    <xf numFmtId="4" fontId="57" fillId="10" borderId="36" xfId="9590" applyNumberFormat="1" applyFont="1" applyFill="1" applyBorder="1" applyAlignment="1">
      <alignment horizontal="center" vertical="center" wrapText="1"/>
    </xf>
    <xf numFmtId="4" fontId="57" fillId="10" borderId="33" xfId="9590" applyNumberFormat="1" applyFont="1" applyFill="1" applyBorder="1" applyAlignment="1">
      <alignment vertical="center" wrapText="1"/>
    </xf>
    <xf numFmtId="0" fontId="57" fillId="0" borderId="33" xfId="0" applyFont="1" applyBorder="1" applyAlignment="1">
      <alignment vertical="center" wrapText="1"/>
    </xf>
    <xf numFmtId="4" fontId="62" fillId="10" borderId="0" xfId="9581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57" fillId="39" borderId="2" xfId="25" applyFont="1" applyFill="1" applyBorder="1" applyAlignment="1">
      <alignment horizontal="center"/>
    </xf>
    <xf numFmtId="4" fontId="57" fillId="10" borderId="0" xfId="0" applyNumberFormat="1" applyFont="1" applyFill="1" applyAlignment="1">
      <alignment horizontal="left" vertical="center"/>
    </xf>
    <xf numFmtId="0" fontId="72" fillId="37" borderId="25" xfId="28" applyFont="1" applyFill="1" applyBorder="1" applyAlignment="1">
      <alignment horizontal="center" vertical="center"/>
    </xf>
    <xf numFmtId="0" fontId="59" fillId="36" borderId="2" xfId="10" applyFont="1" applyFill="1" applyBorder="1" applyAlignment="1">
      <alignment horizontal="center" vertical="center" wrapText="1"/>
    </xf>
    <xf numFmtId="0" fontId="57" fillId="10" borderId="2" xfId="25" applyFont="1" applyFill="1" applyBorder="1" applyAlignment="1">
      <alignment horizontal="center" vertical="center"/>
    </xf>
    <xf numFmtId="0" fontId="70" fillId="0" borderId="0" xfId="0" applyFont="1" applyAlignment="1">
      <alignment horizontal="left" wrapText="1"/>
    </xf>
    <xf numFmtId="0" fontId="71" fillId="0" borderId="0" xfId="28" applyFont="1" applyAlignment="1">
      <alignment horizontal="left" vertical="center"/>
    </xf>
    <xf numFmtId="0" fontId="59" fillId="36" borderId="31" xfId="10" applyFont="1" applyFill="1" applyBorder="1" applyAlignment="1">
      <alignment horizontal="center" vertical="center" wrapText="1"/>
    </xf>
    <xf numFmtId="0" fontId="59" fillId="36" borderId="38" xfId="10" applyFont="1" applyFill="1" applyBorder="1" applyAlignment="1">
      <alignment horizontal="center" vertical="center" wrapText="1"/>
    </xf>
    <xf numFmtId="0" fontId="59" fillId="36" borderId="25" xfId="10" applyFont="1" applyFill="1" applyBorder="1" applyAlignment="1">
      <alignment horizontal="center" vertical="center" wrapText="1"/>
    </xf>
    <xf numFmtId="0" fontId="57" fillId="10" borderId="31" xfId="25" applyFont="1" applyFill="1" applyBorder="1" applyAlignment="1">
      <alignment horizontal="center" vertical="center"/>
    </xf>
    <xf numFmtId="0" fontId="57" fillId="10" borderId="38" xfId="25" applyFont="1" applyFill="1" applyBorder="1" applyAlignment="1">
      <alignment horizontal="center" vertical="center"/>
    </xf>
    <xf numFmtId="0" fontId="57" fillId="10" borderId="25" xfId="25" applyFont="1" applyFill="1" applyBorder="1" applyAlignment="1">
      <alignment horizontal="center" vertical="center"/>
    </xf>
    <xf numFmtId="0" fontId="83" fillId="0" borderId="0" xfId="0" applyFont="1" applyAlignment="1">
      <alignment horizontal="center"/>
    </xf>
    <xf numFmtId="0" fontId="84" fillId="0" borderId="0" xfId="0" applyFont="1" applyAlignment="1">
      <alignment horizontal="center"/>
    </xf>
    <xf numFmtId="0" fontId="85" fillId="0" borderId="0" xfId="0" applyFont="1" applyAlignment="1">
      <alignment horizontal="center"/>
    </xf>
    <xf numFmtId="0" fontId="86" fillId="0" borderId="0" xfId="0" applyFont="1" applyAlignment="1">
      <alignment horizontal="center"/>
    </xf>
    <xf numFmtId="182" fontId="59" fillId="10" borderId="0" xfId="10" applyNumberFormat="1" applyFont="1" applyFill="1" applyBorder="1" applyAlignment="1">
      <alignment horizontal="left" vertical="center" wrapText="1"/>
    </xf>
    <xf numFmtId="17" fontId="70" fillId="0" borderId="46" xfId="0" applyNumberFormat="1" applyFont="1" applyBorder="1" applyAlignment="1">
      <alignment horizontal="center" vertical="center"/>
    </xf>
    <xf numFmtId="2" fontId="0" fillId="0" borderId="0" xfId="0" applyNumberFormat="1"/>
    <xf numFmtId="0" fontId="60" fillId="46" borderId="39" xfId="0" applyFont="1" applyFill="1" applyBorder="1" applyAlignment="1">
      <alignment horizontal="center" vertical="center"/>
    </xf>
    <xf numFmtId="0" fontId="60" fillId="46" borderId="39" xfId="0" applyFont="1" applyFill="1" applyBorder="1" applyAlignment="1">
      <alignment horizontal="left" vertical="center" wrapText="1"/>
    </xf>
    <xf numFmtId="2" fontId="60" fillId="46" borderId="39" xfId="0" applyNumberFormat="1" applyFont="1" applyFill="1" applyBorder="1" applyAlignment="1">
      <alignment horizontal="center" vertical="center"/>
    </xf>
    <xf numFmtId="182" fontId="64" fillId="46" borderId="39" xfId="10" applyNumberFormat="1" applyFont="1" applyFill="1" applyBorder="1" applyAlignment="1">
      <alignment horizontal="center" vertical="center"/>
    </xf>
    <xf numFmtId="4" fontId="58" fillId="46" borderId="39" xfId="10" applyNumberFormat="1" applyFont="1" applyFill="1" applyBorder="1" applyAlignment="1">
      <alignment horizontal="center" vertical="center" wrapText="1"/>
    </xf>
    <xf numFmtId="0" fontId="58" fillId="46" borderId="39" xfId="10" applyFont="1" applyFill="1" applyBorder="1" applyAlignment="1">
      <alignment horizontal="center" vertical="center"/>
    </xf>
    <xf numFmtId="0" fontId="58" fillId="46" borderId="39" xfId="10" applyFont="1" applyFill="1" applyBorder="1" applyAlignment="1">
      <alignment horizontal="left" vertical="center" wrapText="1"/>
    </xf>
    <xf numFmtId="2" fontId="58" fillId="47" borderId="39" xfId="10" applyNumberFormat="1" applyFont="1" applyFill="1" applyBorder="1" applyAlignment="1">
      <alignment horizontal="center" vertical="center"/>
    </xf>
    <xf numFmtId="0" fontId="58" fillId="46" borderId="39" xfId="10" applyFont="1" applyFill="1" applyBorder="1" applyAlignment="1">
      <alignment horizontal="center" vertical="center" wrapText="1"/>
    </xf>
    <xf numFmtId="0" fontId="58" fillId="46" borderId="39" xfId="10" applyFont="1" applyFill="1" applyBorder="1"/>
    <xf numFmtId="2" fontId="64" fillId="46" borderId="39" xfId="10" applyNumberFormat="1" applyFont="1" applyFill="1" applyBorder="1" applyAlignment="1">
      <alignment horizontal="center" vertical="center"/>
    </xf>
    <xf numFmtId="0" fontId="60" fillId="48" borderId="39" xfId="0" applyFont="1" applyFill="1" applyBorder="1" applyAlignment="1">
      <alignment horizontal="left" vertical="center" wrapText="1"/>
    </xf>
    <xf numFmtId="0" fontId="58" fillId="48" borderId="39" xfId="10" applyFont="1" applyFill="1" applyBorder="1" applyAlignment="1">
      <alignment horizontal="center" vertical="center" wrapText="1"/>
    </xf>
    <xf numFmtId="2" fontId="60" fillId="48" borderId="39" xfId="0" applyNumberFormat="1" applyFont="1" applyFill="1" applyBorder="1" applyAlignment="1">
      <alignment horizontal="center" vertical="center"/>
    </xf>
    <xf numFmtId="182" fontId="64" fillId="48" borderId="39" xfId="10" applyNumberFormat="1" applyFont="1" applyFill="1" applyBorder="1" applyAlignment="1">
      <alignment horizontal="center" vertical="center"/>
    </xf>
    <xf numFmtId="0" fontId="58" fillId="48" borderId="39" xfId="10" applyFont="1" applyFill="1" applyBorder="1" applyAlignment="1">
      <alignment horizontal="center" vertical="center"/>
    </xf>
    <xf numFmtId="0" fontId="58" fillId="48" borderId="39" xfId="10" applyFont="1" applyFill="1" applyBorder="1"/>
    <xf numFmtId="2" fontId="64" fillId="48" borderId="39" xfId="10" applyNumberFormat="1" applyFont="1" applyFill="1" applyBorder="1" applyAlignment="1">
      <alignment horizontal="center" vertical="center"/>
    </xf>
    <xf numFmtId="0" fontId="60" fillId="0" borderId="39" xfId="0" applyFont="1" applyFill="1" applyBorder="1" applyAlignment="1">
      <alignment horizontal="center" vertical="center"/>
    </xf>
    <xf numFmtId="0" fontId="0" fillId="0" borderId="0" xfId="0" applyFill="1"/>
    <xf numFmtId="0" fontId="58" fillId="0" borderId="39" xfId="10" applyFont="1" applyFill="1" applyBorder="1" applyAlignment="1">
      <alignment horizontal="center" vertical="center"/>
    </xf>
    <xf numFmtId="0" fontId="58" fillId="0" borderId="39" xfId="10" applyFont="1" applyFill="1" applyBorder="1" applyAlignment="1">
      <alignment horizontal="center" vertical="center" wrapText="1"/>
    </xf>
    <xf numFmtId="49" fontId="60" fillId="0" borderId="39" xfId="0" applyNumberFormat="1" applyFont="1" applyFill="1" applyBorder="1" applyAlignment="1">
      <alignment horizontal="center" vertical="center"/>
    </xf>
    <xf numFmtId="49" fontId="64" fillId="0" borderId="39" xfId="959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5" fillId="37" borderId="25" xfId="0" applyFont="1" applyFill="1" applyBorder="1" applyAlignment="1">
      <alignment horizontal="center" vertical="center" wrapText="1"/>
    </xf>
    <xf numFmtId="0" fontId="65" fillId="37" borderId="39" xfId="0" applyFont="1" applyFill="1" applyBorder="1" applyAlignment="1">
      <alignment vertical="center" wrapText="1"/>
    </xf>
    <xf numFmtId="0" fontId="0" fillId="0" borderId="0" xfId="0" quotePrefix="1"/>
    <xf numFmtId="0" fontId="0" fillId="49" borderId="39" xfId="0" applyFill="1" applyBorder="1" applyAlignment="1">
      <alignment horizontal="center"/>
    </xf>
    <xf numFmtId="0" fontId="0" fillId="48" borderId="39" xfId="0" applyFill="1" applyBorder="1" applyAlignment="1">
      <alignment horizontal="center"/>
    </xf>
    <xf numFmtId="0" fontId="0" fillId="46" borderId="39" xfId="0" applyFill="1" applyBorder="1" applyAlignment="1">
      <alignment horizontal="center"/>
    </xf>
    <xf numFmtId="0" fontId="58" fillId="48" borderId="39" xfId="10" applyFont="1" applyFill="1" applyBorder="1" applyAlignment="1">
      <alignment horizontal="left" vertical="center" wrapText="1"/>
    </xf>
    <xf numFmtId="4" fontId="58" fillId="48" borderId="39" xfId="10" applyNumberFormat="1" applyFont="1" applyFill="1" applyBorder="1" applyAlignment="1">
      <alignment horizontal="center" vertical="center" wrapText="1"/>
    </xf>
    <xf numFmtId="187" fontId="0" fillId="48" borderId="39" xfId="9578" applyNumberFormat="1" applyFont="1" applyFill="1" applyBorder="1"/>
    <xf numFmtId="0" fontId="58" fillId="50" borderId="39" xfId="10" applyFont="1" applyFill="1" applyBorder="1" applyAlignment="1">
      <alignment horizontal="left" vertical="center"/>
    </xf>
    <xf numFmtId="0" fontId="58" fillId="50" borderId="39" xfId="10" applyFont="1" applyFill="1" applyBorder="1" applyAlignment="1">
      <alignment horizontal="center" vertical="center"/>
    </xf>
    <xf numFmtId="2" fontId="58" fillId="50" borderId="39" xfId="10" applyNumberFormat="1" applyFont="1" applyFill="1" applyBorder="1" applyAlignment="1">
      <alignment horizontal="center" vertical="center"/>
    </xf>
    <xf numFmtId="2" fontId="58" fillId="48" borderId="39" xfId="10" applyNumberFormat="1" applyFont="1" applyFill="1" applyBorder="1" applyAlignment="1">
      <alignment horizontal="center" vertical="center"/>
    </xf>
    <xf numFmtId="0" fontId="64" fillId="48" borderId="39" xfId="10" applyFont="1" applyFill="1" applyBorder="1" applyAlignment="1">
      <alignment horizontal="left" vertical="center" wrapText="1"/>
    </xf>
    <xf numFmtId="0" fontId="64" fillId="48" borderId="39" xfId="10" applyFont="1" applyFill="1" applyBorder="1" applyAlignment="1">
      <alignment horizontal="center" vertical="center" wrapText="1"/>
    </xf>
    <xf numFmtId="4" fontId="64" fillId="48" borderId="39" xfId="9590" applyNumberFormat="1" applyFont="1" applyFill="1" applyBorder="1" applyAlignment="1">
      <alignment horizontal="center" vertical="center"/>
    </xf>
    <xf numFmtId="4" fontId="64" fillId="48" borderId="39" xfId="9590" applyNumberFormat="1" applyFont="1" applyFill="1" applyBorder="1" applyAlignment="1">
      <alignment horizontal="left" vertical="center" wrapText="1"/>
    </xf>
    <xf numFmtId="0" fontId="60" fillId="48" borderId="39" xfId="0" applyFont="1" applyFill="1" applyBorder="1" applyAlignment="1">
      <alignment horizontal="center" vertical="center"/>
    </xf>
    <xf numFmtId="0" fontId="58" fillId="48" borderId="39" xfId="0" applyFont="1" applyFill="1" applyBorder="1" applyAlignment="1">
      <alignment horizontal="left" vertical="center" wrapText="1"/>
    </xf>
    <xf numFmtId="0" fontId="60" fillId="48" borderId="39" xfId="0" applyFont="1" applyFill="1" applyBorder="1" applyAlignment="1">
      <alignment horizontal="left" vertical="center"/>
    </xf>
    <xf numFmtId="0" fontId="58" fillId="48" borderId="39" xfId="10" applyFont="1" applyFill="1" applyBorder="1" applyAlignment="1">
      <alignment horizontal="left" vertical="center"/>
    </xf>
    <xf numFmtId="0" fontId="64" fillId="48" borderId="39" xfId="10" applyFont="1" applyFill="1" applyBorder="1" applyAlignment="1">
      <alignment horizontal="center" vertical="center"/>
    </xf>
    <xf numFmtId="0" fontId="58" fillId="50" borderId="39" xfId="10" applyFont="1" applyFill="1" applyBorder="1" applyAlignment="1">
      <alignment horizontal="left" vertical="center" wrapText="1"/>
    </xf>
    <xf numFmtId="4" fontId="64" fillId="48" borderId="39" xfId="9590" applyNumberFormat="1" applyFont="1" applyFill="1" applyBorder="1" applyAlignment="1">
      <alignment vertical="center" wrapText="1"/>
    </xf>
    <xf numFmtId="0" fontId="65" fillId="37" borderId="39" xfId="0" applyFont="1" applyFill="1" applyBorder="1" applyAlignment="1">
      <alignment vertical="top" wrapText="1"/>
    </xf>
    <xf numFmtId="0" fontId="65" fillId="37" borderId="39" xfId="0" applyFont="1" applyFill="1" applyBorder="1" applyAlignment="1">
      <alignment horizontal="center" vertical="top" wrapText="1"/>
    </xf>
    <xf numFmtId="182" fontId="58" fillId="48" borderId="39" xfId="26" applyNumberFormat="1" applyFont="1" applyFill="1" applyBorder="1" applyAlignment="1">
      <alignment horizontal="center" vertical="center" wrapText="1"/>
    </xf>
    <xf numFmtId="182" fontId="0" fillId="48" borderId="39" xfId="0" applyNumberFormat="1" applyFill="1" applyBorder="1" applyAlignment="1">
      <alignment horizontal="center"/>
    </xf>
    <xf numFmtId="182" fontId="58" fillId="48" borderId="39" xfId="10" applyNumberFormat="1" applyFont="1" applyFill="1" applyBorder="1" applyAlignment="1">
      <alignment horizontal="center"/>
    </xf>
    <xf numFmtId="182" fontId="58" fillId="48" borderId="39" xfId="10" applyNumberFormat="1" applyFont="1" applyFill="1" applyBorder="1" applyAlignment="1">
      <alignment horizontal="center" vertical="center"/>
    </xf>
    <xf numFmtId="0" fontId="73" fillId="38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71" fillId="38" borderId="0" xfId="0" applyFont="1" applyFill="1" applyBorder="1" applyAlignment="1">
      <alignment horizontal="center" vertical="top" wrapText="1"/>
    </xf>
    <xf numFmtId="0" fontId="58" fillId="48" borderId="39" xfId="0" applyFont="1" applyFill="1" applyBorder="1" applyAlignment="1">
      <alignment horizontal="center" vertical="center" wrapText="1"/>
    </xf>
    <xf numFmtId="182" fontId="58" fillId="46" borderId="39" xfId="10" applyNumberFormat="1" applyFont="1" applyFill="1" applyBorder="1" applyAlignment="1">
      <alignment horizontal="center"/>
    </xf>
    <xf numFmtId="182" fontId="0" fillId="46" borderId="39" xfId="0" applyNumberFormat="1" applyFill="1" applyBorder="1" applyAlignment="1">
      <alignment horizontal="center"/>
    </xf>
    <xf numFmtId="187" fontId="0" fillId="46" borderId="39" xfId="9578" applyNumberFormat="1" applyFont="1" applyFill="1" applyBorder="1"/>
    <xf numFmtId="0" fontId="58" fillId="46" borderId="39" xfId="10" applyFont="1" applyFill="1" applyBorder="1" applyAlignment="1">
      <alignment horizontal="left" vertical="center"/>
    </xf>
    <xf numFmtId="182" fontId="58" fillId="46" borderId="39" xfId="26" applyNumberFormat="1" applyFont="1" applyFill="1" applyBorder="1" applyAlignment="1">
      <alignment horizontal="center" vertical="center" wrapText="1"/>
    </xf>
    <xf numFmtId="0" fontId="64" fillId="46" borderId="39" xfId="10" applyFont="1" applyFill="1" applyBorder="1" applyAlignment="1">
      <alignment horizontal="center" vertical="center"/>
    </xf>
    <xf numFmtId="0" fontId="64" fillId="46" borderId="39" xfId="10" applyFont="1" applyFill="1" applyBorder="1" applyAlignment="1">
      <alignment horizontal="left" vertical="center"/>
    </xf>
    <xf numFmtId="4" fontId="64" fillId="46" borderId="39" xfId="9590" applyNumberFormat="1" applyFont="1" applyFill="1" applyBorder="1" applyAlignment="1">
      <alignment horizontal="center" vertical="center"/>
    </xf>
    <xf numFmtId="2" fontId="58" fillId="46" borderId="39" xfId="9" applyNumberFormat="1" applyFont="1" applyFill="1" applyBorder="1" applyAlignment="1">
      <alignment horizontal="center" vertical="center"/>
    </xf>
    <xf numFmtId="0" fontId="64" fillId="46" borderId="39" xfId="10" applyFont="1" applyFill="1" applyBorder="1" applyAlignment="1">
      <alignment horizontal="center" vertical="center" wrapText="1"/>
    </xf>
    <xf numFmtId="0" fontId="64" fillId="46" borderId="39" xfId="10" applyFont="1" applyFill="1" applyBorder="1" applyAlignment="1">
      <alignment horizontal="left" vertical="center" wrapText="1"/>
    </xf>
    <xf numFmtId="0" fontId="58" fillId="49" borderId="39" xfId="10" applyFont="1" applyFill="1" applyBorder="1" applyAlignment="1">
      <alignment horizontal="center" vertical="center"/>
    </xf>
    <xf numFmtId="0" fontId="58" fillId="49" borderId="39" xfId="10" applyFont="1" applyFill="1" applyBorder="1" applyAlignment="1">
      <alignment horizontal="left" vertical="center" wrapText="1"/>
    </xf>
    <xf numFmtId="2" fontId="58" fillId="49" borderId="39" xfId="10" applyNumberFormat="1" applyFont="1" applyFill="1" applyBorder="1" applyAlignment="1">
      <alignment horizontal="center" vertical="center"/>
    </xf>
    <xf numFmtId="182" fontId="64" fillId="49" borderId="39" xfId="10" applyNumberFormat="1" applyFont="1" applyFill="1" applyBorder="1" applyAlignment="1">
      <alignment horizontal="center" vertical="center"/>
    </xf>
    <xf numFmtId="182" fontId="58" fillId="49" borderId="39" xfId="10" applyNumberFormat="1" applyFont="1" applyFill="1" applyBorder="1" applyAlignment="1">
      <alignment horizontal="center"/>
    </xf>
    <xf numFmtId="182" fontId="0" fillId="49" borderId="39" xfId="0" applyNumberFormat="1" applyFill="1" applyBorder="1" applyAlignment="1">
      <alignment horizontal="center"/>
    </xf>
    <xf numFmtId="187" fontId="0" fillId="49" borderId="39" xfId="9578" applyNumberFormat="1" applyFont="1" applyFill="1" applyBorder="1"/>
    <xf numFmtId="2" fontId="58" fillId="51" borderId="39" xfId="10" applyNumberFormat="1" applyFont="1" applyFill="1" applyBorder="1" applyAlignment="1">
      <alignment horizontal="center" vertical="center"/>
    </xf>
    <xf numFmtId="0" fontId="58" fillId="49" borderId="39" xfId="10" applyFont="1" applyFill="1" applyBorder="1" applyAlignment="1">
      <alignment horizontal="center" vertical="center" wrapText="1"/>
    </xf>
    <xf numFmtId="4" fontId="58" fillId="49" borderId="39" xfId="10" applyNumberFormat="1" applyFont="1" applyFill="1" applyBorder="1" applyAlignment="1">
      <alignment horizontal="center" vertical="center" wrapText="1"/>
    </xf>
    <xf numFmtId="182" fontId="58" fillId="49" borderId="39" xfId="26" applyNumberFormat="1" applyFont="1" applyFill="1" applyBorder="1" applyAlignment="1">
      <alignment horizontal="center" vertical="center" wrapText="1"/>
    </xf>
    <xf numFmtId="0" fontId="58" fillId="49" borderId="39" xfId="10" applyFont="1" applyFill="1" applyBorder="1" applyAlignment="1">
      <alignment horizontal="left" vertical="center"/>
    </xf>
    <xf numFmtId="49" fontId="60" fillId="49" borderId="39" xfId="0" applyNumberFormat="1" applyFont="1" applyFill="1" applyBorder="1" applyAlignment="1">
      <alignment horizontal="center" vertical="center"/>
    </xf>
    <xf numFmtId="0" fontId="60" fillId="49" borderId="39" xfId="0" applyFont="1" applyFill="1" applyBorder="1" applyAlignment="1">
      <alignment horizontal="left" vertical="center" wrapText="1"/>
    </xf>
    <xf numFmtId="2" fontId="60" fillId="49" borderId="39" xfId="0" applyNumberFormat="1" applyFont="1" applyFill="1" applyBorder="1" applyAlignment="1">
      <alignment horizontal="center" vertical="center"/>
    </xf>
    <xf numFmtId="0" fontId="58" fillId="51" borderId="39" xfId="10" applyFont="1" applyFill="1" applyBorder="1" applyAlignment="1">
      <alignment horizontal="center" vertical="center"/>
    </xf>
  </cellXfs>
  <cellStyles count="9591">
    <cellStyle name="_x000d__x000a_JournalTemplate=C:\COMFO\CTALK\JOURSTD.TPL_x000d__x000a_LbStateAddress=3 3 0 251 1 89 2 311_x000d__x000a_LbStateJou" xfId="32"/>
    <cellStyle name="20% - Ênfase1 100" xfId="33"/>
    <cellStyle name="20% - Ênfase1 2" xfId="34"/>
    <cellStyle name="20% - Ênfase1 2 2" xfId="7675"/>
    <cellStyle name="20% - Ênfase2 2" xfId="35"/>
    <cellStyle name="20% - Ênfase2 2 2" xfId="7676"/>
    <cellStyle name="20% - Ênfase3 2" xfId="36"/>
    <cellStyle name="20% - Ênfase3 2 2" xfId="7677"/>
    <cellStyle name="20% - Ênfase4 2" xfId="37"/>
    <cellStyle name="20% - Ênfase4 2 2" xfId="7678"/>
    <cellStyle name="20% - Ênfase5 2" xfId="38"/>
    <cellStyle name="20% - Ênfase5 2 2" xfId="7679"/>
    <cellStyle name="20% - Ênfase6 2" xfId="39"/>
    <cellStyle name="20% - Ênfase6 2 2" xfId="7680"/>
    <cellStyle name="40% - Ênfase1 2" xfId="40"/>
    <cellStyle name="40% - Ênfase1 2 2" xfId="7681"/>
    <cellStyle name="40% - Ênfase2 2" xfId="41"/>
    <cellStyle name="40% - Ênfase2 2 2" xfId="7682"/>
    <cellStyle name="40% - Ênfase3 2" xfId="42"/>
    <cellStyle name="40% - Ênfase3 2 2" xfId="7683"/>
    <cellStyle name="40% - Ênfase4 2" xfId="43"/>
    <cellStyle name="40% - Ênfase4 2 2" xfId="7684"/>
    <cellStyle name="40% - Ênfase5 2" xfId="44"/>
    <cellStyle name="40% - Ênfase5 2 2" xfId="7685"/>
    <cellStyle name="40% - Ênfase6 2" xfId="45"/>
    <cellStyle name="40% - Ênfase6 2 2" xfId="7686"/>
    <cellStyle name="60% - Ênfase1 2" xfId="46"/>
    <cellStyle name="60% - Ênfase2 2" xfId="47"/>
    <cellStyle name="60% - Ênfase3 2" xfId="48"/>
    <cellStyle name="60% - Ênfase4 2" xfId="49"/>
    <cellStyle name="60% - Ênfase5 2" xfId="50"/>
    <cellStyle name="60% - Ênfase6 2" xfId="51"/>
    <cellStyle name="60% - Ênfase6 37" xfId="52"/>
    <cellStyle name="Accent" xfId="1"/>
    <cellStyle name="Accent 1" xfId="2"/>
    <cellStyle name="Accent 2" xfId="3"/>
    <cellStyle name="Accent 3" xfId="4"/>
    <cellStyle name="Bad" xfId="5"/>
    <cellStyle name="Bom 2" xfId="53"/>
    <cellStyle name="Cálculo 2" xfId="54"/>
    <cellStyle name="Cálculo 2 2" xfId="7687"/>
    <cellStyle name="Cálculo 2 3" xfId="9491"/>
    <cellStyle name="Cálculo 2 4" xfId="9574"/>
    <cellStyle name="Célula de Verificação 2" xfId="55"/>
    <cellStyle name="Célula Vinculada 2" xfId="56"/>
    <cellStyle name="cf1" xfId="6"/>
    <cellStyle name="Comma_Arauco Piping list" xfId="57"/>
    <cellStyle name="Comma0" xfId="58"/>
    <cellStyle name="ConditionalStyle_1" xfId="7"/>
    <cellStyle name="CORES" xfId="59"/>
    <cellStyle name="CORES 2" xfId="7688"/>
    <cellStyle name="Currency [0]_Arauco Piping list" xfId="60"/>
    <cellStyle name="Currency_Arauco Piping list" xfId="61"/>
    <cellStyle name="Currency0" xfId="62"/>
    <cellStyle name="Data" xfId="63"/>
    <cellStyle name="Date" xfId="64"/>
    <cellStyle name="Ênfase1 2" xfId="65"/>
    <cellStyle name="Ênfase2 2" xfId="66"/>
    <cellStyle name="Ênfase3 2" xfId="67"/>
    <cellStyle name="Ênfase4 2" xfId="68"/>
    <cellStyle name="Ênfase5 2" xfId="69"/>
    <cellStyle name="Ênfase6 2" xfId="70"/>
    <cellStyle name="Entrada 2" xfId="71"/>
    <cellStyle name="Entrada 2 2" xfId="7689"/>
    <cellStyle name="Entrada 2 3" xfId="9490"/>
    <cellStyle name="Entrada 2 4" xfId="9575"/>
    <cellStyle name="Error" xfId="8"/>
    <cellStyle name="Excel Built-in Comma" xfId="9"/>
    <cellStyle name="Excel Built-in Excel Built-in Excel Built-in Excel Built-in Excel Built-in Excel Built-in Excel Built-in Excel Built-in Separador de milhares 4" xfId="72"/>
    <cellStyle name="Excel Built-in Excel Built-in Excel Built-in Excel Built-in Excel Built-in Excel Built-in Excel Built-in Separador de milhares 4" xfId="73"/>
    <cellStyle name="Excel Built-in Explanatory Text" xfId="10"/>
    <cellStyle name="Excel Built-in Normal" xfId="74"/>
    <cellStyle name="Excel Built-in Normal 1" xfId="75"/>
    <cellStyle name="Excel Built-in Normal 2" xfId="76"/>
    <cellStyle name="Excel Built-in Normal 3" xfId="77"/>
    <cellStyle name="Excel Built-in Normal 3 2" xfId="7690"/>
    <cellStyle name="Excel Built-in Percent" xfId="11"/>
    <cellStyle name="Excel_BuiltIn_Comma" xfId="78"/>
    <cellStyle name="Fixed" xfId="79"/>
    <cellStyle name="Fixo" xfId="80"/>
    <cellStyle name="Followed Hyperlink" xfId="81"/>
    <cellStyle name="Footnote" xfId="12"/>
    <cellStyle name="Good" xfId="13"/>
    <cellStyle name="Grey" xfId="82"/>
    <cellStyle name="Heading" xfId="83"/>
    <cellStyle name="Heading (user)" xfId="14"/>
    <cellStyle name="Heading 1" xfId="15"/>
    <cellStyle name="Heading 2" xfId="16"/>
    <cellStyle name="Heading1" xfId="84"/>
    <cellStyle name="Hiperlink 2" xfId="85"/>
    <cellStyle name="Incorreto 2" xfId="86"/>
    <cellStyle name="Indefinido" xfId="87"/>
    <cellStyle name="Input [yellow]" xfId="88"/>
    <cellStyle name="Input [yellow] 2" xfId="7692"/>
    <cellStyle name="material" xfId="89"/>
    <cellStyle name="material 2" xfId="90"/>
    <cellStyle name="material 2 2" xfId="91"/>
    <cellStyle name="material 3" xfId="92"/>
    <cellStyle name="material 4" xfId="93"/>
    <cellStyle name="MINIPG" xfId="94"/>
    <cellStyle name="Moeda" xfId="26" builtinId="4"/>
    <cellStyle name="Moeda 2" xfId="24"/>
    <cellStyle name="Moeda 2 2" xfId="7670"/>
    <cellStyle name="Moeda 3" xfId="7671"/>
    <cellStyle name="Moeda 4" xfId="9581"/>
    <cellStyle name="Neutra 2" xfId="95"/>
    <cellStyle name="Neutral" xfId="17"/>
    <cellStyle name="Normal" xfId="0" builtinId="0" customBuiltin="1"/>
    <cellStyle name="Normal - Style1" xfId="96"/>
    <cellStyle name="Normal 10" xfId="97"/>
    <cellStyle name="Normal 10 2" xfId="98"/>
    <cellStyle name="Normal 10 2 2" xfId="99"/>
    <cellStyle name="Normal 10 3" xfId="100"/>
    <cellStyle name="Normal 100" xfId="101"/>
    <cellStyle name="Normal 101" xfId="102"/>
    <cellStyle name="Normal 102" xfId="103"/>
    <cellStyle name="Normal 103" xfId="104"/>
    <cellStyle name="Normal 104" xfId="105"/>
    <cellStyle name="Normal 105" xfId="106"/>
    <cellStyle name="Normal 106" xfId="107"/>
    <cellStyle name="Normal 107" xfId="108"/>
    <cellStyle name="Normal 108" xfId="109"/>
    <cellStyle name="Normal 109" xfId="110"/>
    <cellStyle name="Normal 11" xfId="111"/>
    <cellStyle name="Normal 11 2" xfId="28"/>
    <cellStyle name="Normal 11 2 2" xfId="112"/>
    <cellStyle name="Normal 11 3" xfId="113"/>
    <cellStyle name="Normal 110" xfId="114"/>
    <cellStyle name="Normal 111" xfId="115"/>
    <cellStyle name="Normal 112" xfId="116"/>
    <cellStyle name="Normal 113" xfId="117"/>
    <cellStyle name="Normal 114" xfId="118"/>
    <cellStyle name="Normal 115" xfId="119"/>
    <cellStyle name="Normal 116" xfId="120"/>
    <cellStyle name="Normal 117" xfId="121"/>
    <cellStyle name="Normal 118" xfId="122"/>
    <cellStyle name="Normal 119" xfId="123"/>
    <cellStyle name="Normal 12" xfId="124"/>
    <cellStyle name="Normal 12 2" xfId="125"/>
    <cellStyle name="Normal 12 2 2" xfId="126"/>
    <cellStyle name="Normal 12 3" xfId="127"/>
    <cellStyle name="Normal 12 4" xfId="128"/>
    <cellStyle name="Normal 120" xfId="129"/>
    <cellStyle name="Normal 121" xfId="130"/>
    <cellStyle name="Normal 122" xfId="131"/>
    <cellStyle name="Normal 123" xfId="132"/>
    <cellStyle name="Normal 124" xfId="133"/>
    <cellStyle name="Normal 125" xfId="134"/>
    <cellStyle name="Normal 126" xfId="135"/>
    <cellStyle name="Normal 127" xfId="136"/>
    <cellStyle name="Normal 128" xfId="137"/>
    <cellStyle name="Normal 129" xfId="138"/>
    <cellStyle name="Normal 13" xfId="139"/>
    <cellStyle name="Normal 13 10" xfId="140"/>
    <cellStyle name="Normal 13 10 2" xfId="141"/>
    <cellStyle name="Normal 13 10 3" xfId="142"/>
    <cellStyle name="Normal 13 10 4" xfId="143"/>
    <cellStyle name="Normal 13 11" xfId="144"/>
    <cellStyle name="Normal 13 11 2" xfId="145"/>
    <cellStyle name="Normal 13 11 3" xfId="146"/>
    <cellStyle name="Normal 13 11 4" xfId="147"/>
    <cellStyle name="Normal 13 12" xfId="148"/>
    <cellStyle name="Normal 13 12 2" xfId="149"/>
    <cellStyle name="Normal 13 12 3" xfId="150"/>
    <cellStyle name="Normal 13 12 4" xfId="151"/>
    <cellStyle name="Normal 13 13" xfId="152"/>
    <cellStyle name="Normal 13 13 2" xfId="153"/>
    <cellStyle name="Normal 13 13 3" xfId="154"/>
    <cellStyle name="Normal 13 14" xfId="155"/>
    <cellStyle name="Normal 13 14 2" xfId="156"/>
    <cellStyle name="Normal 13 15" xfId="157"/>
    <cellStyle name="Normal 13 16" xfId="158"/>
    <cellStyle name="Normal 13 2" xfId="159"/>
    <cellStyle name="Normal 13 2 10" xfId="160"/>
    <cellStyle name="Normal 13 2 10 2" xfId="161"/>
    <cellStyle name="Normal 13 2 10 3" xfId="162"/>
    <cellStyle name="Normal 13 2 10 4" xfId="163"/>
    <cellStyle name="Normal 13 2 11" xfId="164"/>
    <cellStyle name="Normal 13 2 11 2" xfId="165"/>
    <cellStyle name="Normal 13 2 11 3" xfId="166"/>
    <cellStyle name="Normal 13 2 12" xfId="167"/>
    <cellStyle name="Normal 13 2 12 2" xfId="168"/>
    <cellStyle name="Normal 13 2 13" xfId="169"/>
    <cellStyle name="Normal 13 2 14" xfId="170"/>
    <cellStyle name="Normal 13 2 2" xfId="171"/>
    <cellStyle name="Normal 13 2 2 2" xfId="172"/>
    <cellStyle name="Normal 13 2 2 2 2" xfId="173"/>
    <cellStyle name="Normal 13 2 2 2 2 2" xfId="174"/>
    <cellStyle name="Normal 13 2 2 2 2 2 2" xfId="175"/>
    <cellStyle name="Normal 13 2 2 2 2 2 3" xfId="176"/>
    <cellStyle name="Normal 13 2 2 2 2 2 4" xfId="177"/>
    <cellStyle name="Normal 13 2 2 2 2 3" xfId="178"/>
    <cellStyle name="Normal 13 2 2 2 2 4" xfId="179"/>
    <cellStyle name="Normal 13 2 2 2 2 5" xfId="180"/>
    <cellStyle name="Normal 13 2 2 2 3" xfId="181"/>
    <cellStyle name="Normal 13 2 2 2 3 2" xfId="182"/>
    <cellStyle name="Normal 13 2 2 2 3 3" xfId="183"/>
    <cellStyle name="Normal 13 2 2 2 3 4" xfId="184"/>
    <cellStyle name="Normal 13 2 2 2 4" xfId="185"/>
    <cellStyle name="Normal 13 2 2 2 5" xfId="186"/>
    <cellStyle name="Normal 13 2 2 2 6" xfId="187"/>
    <cellStyle name="Normal 13 2 2 3" xfId="188"/>
    <cellStyle name="Normal 13 2 2 3 2" xfId="189"/>
    <cellStyle name="Normal 13 2 2 3 2 2" xfId="190"/>
    <cellStyle name="Normal 13 2 2 3 2 3" xfId="191"/>
    <cellStyle name="Normal 13 2 2 3 2 4" xfId="192"/>
    <cellStyle name="Normal 13 2 2 3 3" xfId="193"/>
    <cellStyle name="Normal 13 2 2 3 4" xfId="194"/>
    <cellStyle name="Normal 13 2 2 3 5" xfId="195"/>
    <cellStyle name="Normal 13 2 2 4" xfId="196"/>
    <cellStyle name="Normal 13 2 2 4 2" xfId="197"/>
    <cellStyle name="Normal 13 2 2 4 3" xfId="198"/>
    <cellStyle name="Normal 13 2 2 4 4" xfId="199"/>
    <cellStyle name="Normal 13 2 2 5" xfId="200"/>
    <cellStyle name="Normal 13 2 2 5 2" xfId="201"/>
    <cellStyle name="Normal 13 2 2 5 3" xfId="202"/>
    <cellStyle name="Normal 13 2 2 5 4" xfId="203"/>
    <cellStyle name="Normal 13 2 2 6" xfId="204"/>
    <cellStyle name="Normal 13 2 2 6 2" xfId="205"/>
    <cellStyle name="Normal 13 2 2 6 3" xfId="206"/>
    <cellStyle name="Normal 13 2 2 7" xfId="207"/>
    <cellStyle name="Normal 13 2 2 8" xfId="208"/>
    <cellStyle name="Normal 13 2 2 9" xfId="209"/>
    <cellStyle name="Normal 13 2 3" xfId="210"/>
    <cellStyle name="Normal 13 2 3 2" xfId="211"/>
    <cellStyle name="Normal 13 2 3 2 2" xfId="212"/>
    <cellStyle name="Normal 13 2 3 2 2 2" xfId="213"/>
    <cellStyle name="Normal 13 2 3 2 2 2 2" xfId="214"/>
    <cellStyle name="Normal 13 2 3 2 2 2 3" xfId="215"/>
    <cellStyle name="Normal 13 2 3 2 2 2 4" xfId="216"/>
    <cellStyle name="Normal 13 2 3 2 2 3" xfId="217"/>
    <cellStyle name="Normal 13 2 3 2 2 4" xfId="218"/>
    <cellStyle name="Normal 13 2 3 2 2 5" xfId="219"/>
    <cellStyle name="Normal 13 2 3 2 3" xfId="220"/>
    <cellStyle name="Normal 13 2 3 2 3 2" xfId="221"/>
    <cellStyle name="Normal 13 2 3 2 3 3" xfId="222"/>
    <cellStyle name="Normal 13 2 3 2 3 4" xfId="223"/>
    <cellStyle name="Normal 13 2 3 2 4" xfId="224"/>
    <cellStyle name="Normal 13 2 3 2 5" xfId="225"/>
    <cellStyle name="Normal 13 2 3 2 6" xfId="226"/>
    <cellStyle name="Normal 13 2 3 3" xfId="227"/>
    <cellStyle name="Normal 13 2 3 3 2" xfId="228"/>
    <cellStyle name="Normal 13 2 3 3 2 2" xfId="229"/>
    <cellStyle name="Normal 13 2 3 3 2 3" xfId="230"/>
    <cellStyle name="Normal 13 2 3 3 2 4" xfId="231"/>
    <cellStyle name="Normal 13 2 3 3 3" xfId="232"/>
    <cellStyle name="Normal 13 2 3 3 4" xfId="233"/>
    <cellStyle name="Normal 13 2 3 3 5" xfId="234"/>
    <cellStyle name="Normal 13 2 3 4" xfId="235"/>
    <cellStyle name="Normal 13 2 3 4 2" xfId="236"/>
    <cellStyle name="Normal 13 2 3 4 3" xfId="237"/>
    <cellStyle name="Normal 13 2 3 4 4" xfId="238"/>
    <cellStyle name="Normal 13 2 3 5" xfId="239"/>
    <cellStyle name="Normal 13 2 3 5 2" xfId="240"/>
    <cellStyle name="Normal 13 2 3 5 3" xfId="241"/>
    <cellStyle name="Normal 13 2 3 5 4" xfId="242"/>
    <cellStyle name="Normal 13 2 3 6" xfId="243"/>
    <cellStyle name="Normal 13 2 3 6 2" xfId="244"/>
    <cellStyle name="Normal 13 2 3 6 3" xfId="245"/>
    <cellStyle name="Normal 13 2 3 7" xfId="246"/>
    <cellStyle name="Normal 13 2 3 8" xfId="247"/>
    <cellStyle name="Normal 13 2 3 9" xfId="248"/>
    <cellStyle name="Normal 13 2 4" xfId="249"/>
    <cellStyle name="Normal 13 2 4 2" xfId="250"/>
    <cellStyle name="Normal 13 2 4 2 2" xfId="251"/>
    <cellStyle name="Normal 13 2 4 2 2 2" xfId="252"/>
    <cellStyle name="Normal 13 2 4 2 2 3" xfId="253"/>
    <cellStyle name="Normal 13 2 4 2 2 4" xfId="254"/>
    <cellStyle name="Normal 13 2 4 2 3" xfId="255"/>
    <cellStyle name="Normal 13 2 4 2 4" xfId="256"/>
    <cellStyle name="Normal 13 2 4 2 5" xfId="257"/>
    <cellStyle name="Normal 13 2 4 3" xfId="258"/>
    <cellStyle name="Normal 13 2 4 3 2" xfId="259"/>
    <cellStyle name="Normal 13 2 4 3 3" xfId="260"/>
    <cellStyle name="Normal 13 2 4 3 4" xfId="261"/>
    <cellStyle name="Normal 13 2 4 4" xfId="262"/>
    <cellStyle name="Normal 13 2 4 5" xfId="263"/>
    <cellStyle name="Normal 13 2 4 6" xfId="264"/>
    <cellStyle name="Normal 13 2 5" xfId="265"/>
    <cellStyle name="Normal 13 2 5 2" xfId="266"/>
    <cellStyle name="Normal 13 2 5 2 2" xfId="267"/>
    <cellStyle name="Normal 13 2 5 2 2 2" xfId="268"/>
    <cellStyle name="Normal 13 2 5 2 2 3" xfId="269"/>
    <cellStyle name="Normal 13 2 5 2 2 4" xfId="270"/>
    <cellStyle name="Normal 13 2 5 2 3" xfId="271"/>
    <cellStyle name="Normal 13 2 5 2 4" xfId="272"/>
    <cellStyle name="Normal 13 2 5 2 5" xfId="273"/>
    <cellStyle name="Normal 13 2 5 3" xfId="274"/>
    <cellStyle name="Normal 13 2 5 3 2" xfId="275"/>
    <cellStyle name="Normal 13 2 5 3 3" xfId="276"/>
    <cellStyle name="Normal 13 2 5 3 4" xfId="277"/>
    <cellStyle name="Normal 13 2 5 4" xfId="278"/>
    <cellStyle name="Normal 13 2 5 5" xfId="279"/>
    <cellStyle name="Normal 13 2 5 6" xfId="280"/>
    <cellStyle name="Normal 13 2 6" xfId="281"/>
    <cellStyle name="Normal 13 2 6 2" xfId="282"/>
    <cellStyle name="Normal 13 2 6 2 2" xfId="283"/>
    <cellStyle name="Normal 13 2 6 2 2 2" xfId="284"/>
    <cellStyle name="Normal 13 2 6 2 2 3" xfId="285"/>
    <cellStyle name="Normal 13 2 6 2 2 4" xfId="286"/>
    <cellStyle name="Normal 13 2 6 2 3" xfId="287"/>
    <cellStyle name="Normal 13 2 6 2 4" xfId="288"/>
    <cellStyle name="Normal 13 2 6 2 5" xfId="289"/>
    <cellStyle name="Normal 13 2 6 3" xfId="290"/>
    <cellStyle name="Normal 13 2 6 3 2" xfId="291"/>
    <cellStyle name="Normal 13 2 6 3 3" xfId="292"/>
    <cellStyle name="Normal 13 2 6 3 4" xfId="293"/>
    <cellStyle name="Normal 13 2 6 4" xfId="294"/>
    <cellStyle name="Normal 13 2 6 5" xfId="295"/>
    <cellStyle name="Normal 13 2 6 6" xfId="296"/>
    <cellStyle name="Normal 13 2 7" xfId="297"/>
    <cellStyle name="Normal 13 2 7 2" xfId="298"/>
    <cellStyle name="Normal 13 2 7 2 2" xfId="299"/>
    <cellStyle name="Normal 13 2 7 2 3" xfId="300"/>
    <cellStyle name="Normal 13 2 7 2 4" xfId="301"/>
    <cellStyle name="Normal 13 2 7 3" xfId="302"/>
    <cellStyle name="Normal 13 2 7 4" xfId="303"/>
    <cellStyle name="Normal 13 2 7 5" xfId="304"/>
    <cellStyle name="Normal 13 2 8" xfId="305"/>
    <cellStyle name="Normal 13 2 8 2" xfId="306"/>
    <cellStyle name="Normal 13 2 8 3" xfId="307"/>
    <cellStyle name="Normal 13 2 8 4" xfId="308"/>
    <cellStyle name="Normal 13 2 9" xfId="309"/>
    <cellStyle name="Normal 13 2 9 2" xfId="310"/>
    <cellStyle name="Normal 13 2 9 3" xfId="311"/>
    <cellStyle name="Normal 13 2 9 4" xfId="312"/>
    <cellStyle name="Normal 13 3" xfId="313"/>
    <cellStyle name="Normal 13 3 10" xfId="314"/>
    <cellStyle name="Normal 13 3 10 2" xfId="315"/>
    <cellStyle name="Normal 13 3 10 3" xfId="316"/>
    <cellStyle name="Normal 13 3 10 4" xfId="317"/>
    <cellStyle name="Normal 13 3 11" xfId="318"/>
    <cellStyle name="Normal 13 3 11 2" xfId="319"/>
    <cellStyle name="Normal 13 3 11 3" xfId="320"/>
    <cellStyle name="Normal 13 3 12" xfId="321"/>
    <cellStyle name="Normal 13 3 12 2" xfId="322"/>
    <cellStyle name="Normal 13 3 13" xfId="323"/>
    <cellStyle name="Normal 13 3 14" xfId="324"/>
    <cellStyle name="Normal 13 3 2" xfId="325"/>
    <cellStyle name="Normal 13 3 2 2" xfId="326"/>
    <cellStyle name="Normal 13 3 2 2 2" xfId="327"/>
    <cellStyle name="Normal 13 3 2 2 2 2" xfId="328"/>
    <cellStyle name="Normal 13 3 2 2 2 2 2" xfId="329"/>
    <cellStyle name="Normal 13 3 2 2 2 2 3" xfId="330"/>
    <cellStyle name="Normal 13 3 2 2 2 2 4" xfId="331"/>
    <cellStyle name="Normal 13 3 2 2 2 3" xfId="332"/>
    <cellStyle name="Normal 13 3 2 2 2 4" xfId="333"/>
    <cellStyle name="Normal 13 3 2 2 2 5" xfId="334"/>
    <cellStyle name="Normal 13 3 2 2 3" xfId="335"/>
    <cellStyle name="Normal 13 3 2 2 3 2" xfId="336"/>
    <cellStyle name="Normal 13 3 2 2 3 3" xfId="337"/>
    <cellStyle name="Normal 13 3 2 2 3 4" xfId="338"/>
    <cellStyle name="Normal 13 3 2 2 4" xfId="339"/>
    <cellStyle name="Normal 13 3 2 2 5" xfId="340"/>
    <cellStyle name="Normal 13 3 2 2 6" xfId="341"/>
    <cellStyle name="Normal 13 3 2 3" xfId="342"/>
    <cellStyle name="Normal 13 3 2 3 2" xfId="343"/>
    <cellStyle name="Normal 13 3 2 3 2 2" xfId="344"/>
    <cellStyle name="Normal 13 3 2 3 2 3" xfId="345"/>
    <cellStyle name="Normal 13 3 2 3 2 4" xfId="346"/>
    <cellStyle name="Normal 13 3 2 3 3" xfId="347"/>
    <cellStyle name="Normal 13 3 2 3 4" xfId="348"/>
    <cellStyle name="Normal 13 3 2 3 5" xfId="349"/>
    <cellStyle name="Normal 13 3 2 4" xfId="350"/>
    <cellStyle name="Normal 13 3 2 4 2" xfId="351"/>
    <cellStyle name="Normal 13 3 2 4 3" xfId="352"/>
    <cellStyle name="Normal 13 3 2 4 4" xfId="353"/>
    <cellStyle name="Normal 13 3 2 5" xfId="354"/>
    <cellStyle name="Normal 13 3 2 5 2" xfId="355"/>
    <cellStyle name="Normal 13 3 2 5 3" xfId="356"/>
    <cellStyle name="Normal 13 3 2 5 4" xfId="357"/>
    <cellStyle name="Normal 13 3 2 6" xfId="358"/>
    <cellStyle name="Normal 13 3 2 6 2" xfId="359"/>
    <cellStyle name="Normal 13 3 2 6 3" xfId="360"/>
    <cellStyle name="Normal 13 3 2 7" xfId="361"/>
    <cellStyle name="Normal 13 3 2 8" xfId="362"/>
    <cellStyle name="Normal 13 3 2 9" xfId="363"/>
    <cellStyle name="Normal 13 3 3" xfId="364"/>
    <cellStyle name="Normal 13 3 3 2" xfId="365"/>
    <cellStyle name="Normal 13 3 3 2 2" xfId="366"/>
    <cellStyle name="Normal 13 3 3 2 2 2" xfId="367"/>
    <cellStyle name="Normal 13 3 3 2 2 2 2" xfId="368"/>
    <cellStyle name="Normal 13 3 3 2 2 2 3" xfId="369"/>
    <cellStyle name="Normal 13 3 3 2 2 2 4" xfId="370"/>
    <cellStyle name="Normal 13 3 3 2 2 3" xfId="371"/>
    <cellStyle name="Normal 13 3 3 2 2 4" xfId="372"/>
    <cellStyle name="Normal 13 3 3 2 2 5" xfId="373"/>
    <cellStyle name="Normal 13 3 3 2 3" xfId="374"/>
    <cellStyle name="Normal 13 3 3 2 3 2" xfId="375"/>
    <cellStyle name="Normal 13 3 3 2 3 3" xfId="376"/>
    <cellStyle name="Normal 13 3 3 2 3 4" xfId="377"/>
    <cellStyle name="Normal 13 3 3 2 4" xfId="378"/>
    <cellStyle name="Normal 13 3 3 2 5" xfId="379"/>
    <cellStyle name="Normal 13 3 3 2 6" xfId="380"/>
    <cellStyle name="Normal 13 3 3 3" xfId="381"/>
    <cellStyle name="Normal 13 3 3 3 2" xfId="382"/>
    <cellStyle name="Normal 13 3 3 3 2 2" xfId="383"/>
    <cellStyle name="Normal 13 3 3 3 2 3" xfId="384"/>
    <cellStyle name="Normal 13 3 3 3 2 4" xfId="385"/>
    <cellStyle name="Normal 13 3 3 3 3" xfId="386"/>
    <cellStyle name="Normal 13 3 3 3 4" xfId="387"/>
    <cellStyle name="Normal 13 3 3 3 5" xfId="388"/>
    <cellStyle name="Normal 13 3 3 4" xfId="389"/>
    <cellStyle name="Normal 13 3 3 4 2" xfId="390"/>
    <cellStyle name="Normal 13 3 3 4 3" xfId="391"/>
    <cellStyle name="Normal 13 3 3 4 4" xfId="392"/>
    <cellStyle name="Normal 13 3 3 5" xfId="393"/>
    <cellStyle name="Normal 13 3 3 5 2" xfId="394"/>
    <cellStyle name="Normal 13 3 3 5 3" xfId="395"/>
    <cellStyle name="Normal 13 3 3 5 4" xfId="396"/>
    <cellStyle name="Normal 13 3 3 6" xfId="397"/>
    <cellStyle name="Normal 13 3 3 6 2" xfId="398"/>
    <cellStyle name="Normal 13 3 3 6 3" xfId="399"/>
    <cellStyle name="Normal 13 3 3 7" xfId="400"/>
    <cellStyle name="Normal 13 3 3 8" xfId="401"/>
    <cellStyle name="Normal 13 3 3 9" xfId="402"/>
    <cellStyle name="Normal 13 3 4" xfId="403"/>
    <cellStyle name="Normal 13 3 4 2" xfId="404"/>
    <cellStyle name="Normal 13 3 4 2 2" xfId="405"/>
    <cellStyle name="Normal 13 3 4 2 2 2" xfId="406"/>
    <cellStyle name="Normal 13 3 4 2 2 3" xfId="407"/>
    <cellStyle name="Normal 13 3 4 2 2 4" xfId="408"/>
    <cellStyle name="Normal 13 3 4 2 3" xfId="409"/>
    <cellStyle name="Normal 13 3 4 2 4" xfId="410"/>
    <cellStyle name="Normal 13 3 4 2 5" xfId="411"/>
    <cellStyle name="Normal 13 3 4 3" xfId="412"/>
    <cellStyle name="Normal 13 3 4 3 2" xfId="413"/>
    <cellStyle name="Normal 13 3 4 3 3" xfId="414"/>
    <cellStyle name="Normal 13 3 4 3 4" xfId="415"/>
    <cellStyle name="Normal 13 3 4 4" xfId="416"/>
    <cellStyle name="Normal 13 3 4 5" xfId="417"/>
    <cellStyle name="Normal 13 3 4 6" xfId="418"/>
    <cellStyle name="Normal 13 3 5" xfId="419"/>
    <cellStyle name="Normal 13 3 5 2" xfId="420"/>
    <cellStyle name="Normal 13 3 5 2 2" xfId="421"/>
    <cellStyle name="Normal 13 3 5 2 2 2" xfId="422"/>
    <cellStyle name="Normal 13 3 5 2 2 3" xfId="423"/>
    <cellStyle name="Normal 13 3 5 2 2 4" xfId="424"/>
    <cellStyle name="Normal 13 3 5 2 3" xfId="425"/>
    <cellStyle name="Normal 13 3 5 2 4" xfId="426"/>
    <cellStyle name="Normal 13 3 5 2 5" xfId="427"/>
    <cellStyle name="Normal 13 3 5 3" xfId="428"/>
    <cellStyle name="Normal 13 3 5 3 2" xfId="429"/>
    <cellStyle name="Normal 13 3 5 3 3" xfId="430"/>
    <cellStyle name="Normal 13 3 5 3 4" xfId="431"/>
    <cellStyle name="Normal 13 3 5 4" xfId="432"/>
    <cellStyle name="Normal 13 3 5 5" xfId="433"/>
    <cellStyle name="Normal 13 3 5 6" xfId="434"/>
    <cellStyle name="Normal 13 3 6" xfId="435"/>
    <cellStyle name="Normal 13 3 6 2" xfId="436"/>
    <cellStyle name="Normal 13 3 6 2 2" xfId="437"/>
    <cellStyle name="Normal 13 3 6 2 2 2" xfId="438"/>
    <cellStyle name="Normal 13 3 6 2 2 3" xfId="439"/>
    <cellStyle name="Normal 13 3 6 2 2 4" xfId="440"/>
    <cellStyle name="Normal 13 3 6 2 3" xfId="441"/>
    <cellStyle name="Normal 13 3 6 2 4" xfId="442"/>
    <cellStyle name="Normal 13 3 6 2 5" xfId="443"/>
    <cellStyle name="Normal 13 3 6 3" xfId="444"/>
    <cellStyle name="Normal 13 3 6 3 2" xfId="445"/>
    <cellStyle name="Normal 13 3 6 3 3" xfId="446"/>
    <cellStyle name="Normal 13 3 6 3 4" xfId="447"/>
    <cellStyle name="Normal 13 3 6 4" xfId="448"/>
    <cellStyle name="Normal 13 3 6 5" xfId="449"/>
    <cellStyle name="Normal 13 3 6 6" xfId="450"/>
    <cellStyle name="Normal 13 3 7" xfId="451"/>
    <cellStyle name="Normal 13 3 7 2" xfId="452"/>
    <cellStyle name="Normal 13 3 7 2 2" xfId="453"/>
    <cellStyle name="Normal 13 3 7 2 3" xfId="454"/>
    <cellStyle name="Normal 13 3 7 2 4" xfId="455"/>
    <cellStyle name="Normal 13 3 7 3" xfId="456"/>
    <cellStyle name="Normal 13 3 7 4" xfId="457"/>
    <cellStyle name="Normal 13 3 7 5" xfId="458"/>
    <cellStyle name="Normal 13 3 8" xfId="459"/>
    <cellStyle name="Normal 13 3 8 2" xfId="460"/>
    <cellStyle name="Normal 13 3 8 3" xfId="461"/>
    <cellStyle name="Normal 13 3 8 4" xfId="462"/>
    <cellStyle name="Normal 13 3 9" xfId="463"/>
    <cellStyle name="Normal 13 3 9 2" xfId="464"/>
    <cellStyle name="Normal 13 3 9 3" xfId="465"/>
    <cellStyle name="Normal 13 3 9 4" xfId="466"/>
    <cellStyle name="Normal 13 4" xfId="467"/>
    <cellStyle name="Normal 13 4 10" xfId="468"/>
    <cellStyle name="Normal 13 4 10 2" xfId="469"/>
    <cellStyle name="Normal 13 4 10 3" xfId="470"/>
    <cellStyle name="Normal 13 4 10 4" xfId="471"/>
    <cellStyle name="Normal 13 4 11" xfId="472"/>
    <cellStyle name="Normal 13 4 11 2" xfId="473"/>
    <cellStyle name="Normal 13 4 11 3" xfId="474"/>
    <cellStyle name="Normal 13 4 12" xfId="475"/>
    <cellStyle name="Normal 13 4 13" xfId="476"/>
    <cellStyle name="Normal 13 4 14" xfId="477"/>
    <cellStyle name="Normal 13 4 2" xfId="478"/>
    <cellStyle name="Normal 13 4 2 10" xfId="479"/>
    <cellStyle name="Normal 13 4 2 11" xfId="480"/>
    <cellStyle name="Normal 13 4 2 2" xfId="481"/>
    <cellStyle name="Normal 13 4 2 2 2" xfId="482"/>
    <cellStyle name="Normal 13 4 2 2 2 2" xfId="483"/>
    <cellStyle name="Normal 13 4 2 2 2 2 2" xfId="484"/>
    <cellStyle name="Normal 13 4 2 2 2 2 3" xfId="485"/>
    <cellStyle name="Normal 13 4 2 2 2 2 4" xfId="486"/>
    <cellStyle name="Normal 13 4 2 2 2 3" xfId="487"/>
    <cellStyle name="Normal 13 4 2 2 2 4" xfId="488"/>
    <cellStyle name="Normal 13 4 2 2 2 5" xfId="489"/>
    <cellStyle name="Normal 13 4 2 2 3" xfId="490"/>
    <cellStyle name="Normal 13 4 2 2 3 2" xfId="491"/>
    <cellStyle name="Normal 13 4 2 2 3 3" xfId="492"/>
    <cellStyle name="Normal 13 4 2 2 3 4" xfId="493"/>
    <cellStyle name="Normal 13 4 2 2 4" xfId="494"/>
    <cellStyle name="Normal 13 4 2 2 5" xfId="495"/>
    <cellStyle name="Normal 13 4 2 2 6" xfId="496"/>
    <cellStyle name="Normal 13 4 2 3" xfId="497"/>
    <cellStyle name="Normal 13 4 2 3 2" xfId="498"/>
    <cellStyle name="Normal 13 4 2 3 2 2" xfId="499"/>
    <cellStyle name="Normal 13 4 2 3 2 2 2" xfId="500"/>
    <cellStyle name="Normal 13 4 2 3 2 2 3" xfId="501"/>
    <cellStyle name="Normal 13 4 2 3 2 2 4" xfId="502"/>
    <cellStyle name="Normal 13 4 2 3 2 3" xfId="503"/>
    <cellStyle name="Normal 13 4 2 3 2 4" xfId="504"/>
    <cellStyle name="Normal 13 4 2 3 2 5" xfId="505"/>
    <cellStyle name="Normal 13 4 2 3 3" xfId="506"/>
    <cellStyle name="Normal 13 4 2 3 3 2" xfId="507"/>
    <cellStyle name="Normal 13 4 2 3 3 3" xfId="508"/>
    <cellStyle name="Normal 13 4 2 3 3 4" xfId="509"/>
    <cellStyle name="Normal 13 4 2 3 4" xfId="510"/>
    <cellStyle name="Normal 13 4 2 3 5" xfId="511"/>
    <cellStyle name="Normal 13 4 2 3 6" xfId="512"/>
    <cellStyle name="Normal 13 4 2 4" xfId="513"/>
    <cellStyle name="Normal 13 4 2 4 2" xfId="514"/>
    <cellStyle name="Normal 13 4 2 4 2 2" xfId="515"/>
    <cellStyle name="Normal 13 4 2 4 2 2 2" xfId="516"/>
    <cellStyle name="Normal 13 4 2 4 2 2 3" xfId="517"/>
    <cellStyle name="Normal 13 4 2 4 2 2 4" xfId="518"/>
    <cellStyle name="Normal 13 4 2 4 2 3" xfId="519"/>
    <cellStyle name="Normal 13 4 2 4 2 4" xfId="520"/>
    <cellStyle name="Normal 13 4 2 4 2 5" xfId="521"/>
    <cellStyle name="Normal 13 4 2 4 3" xfId="522"/>
    <cellStyle name="Normal 13 4 2 4 3 2" xfId="523"/>
    <cellStyle name="Normal 13 4 2 4 3 3" xfId="524"/>
    <cellStyle name="Normal 13 4 2 4 3 4" xfId="525"/>
    <cellStyle name="Normal 13 4 2 4 4" xfId="526"/>
    <cellStyle name="Normal 13 4 2 4 5" xfId="527"/>
    <cellStyle name="Normal 13 4 2 4 6" xfId="528"/>
    <cellStyle name="Normal 13 4 2 5" xfId="529"/>
    <cellStyle name="Normal 13 4 2 5 2" xfId="530"/>
    <cellStyle name="Normal 13 4 2 5 2 2" xfId="531"/>
    <cellStyle name="Normal 13 4 2 5 2 3" xfId="532"/>
    <cellStyle name="Normal 13 4 2 5 2 4" xfId="533"/>
    <cellStyle name="Normal 13 4 2 5 3" xfId="534"/>
    <cellStyle name="Normal 13 4 2 5 4" xfId="535"/>
    <cellStyle name="Normal 13 4 2 5 5" xfId="536"/>
    <cellStyle name="Normal 13 4 2 6" xfId="537"/>
    <cellStyle name="Normal 13 4 2 6 2" xfId="538"/>
    <cellStyle name="Normal 13 4 2 6 3" xfId="539"/>
    <cellStyle name="Normal 13 4 2 6 4" xfId="540"/>
    <cellStyle name="Normal 13 4 2 7" xfId="541"/>
    <cellStyle name="Normal 13 4 2 7 2" xfId="542"/>
    <cellStyle name="Normal 13 4 2 7 3" xfId="543"/>
    <cellStyle name="Normal 13 4 2 7 4" xfId="544"/>
    <cellStyle name="Normal 13 4 2 8" xfId="545"/>
    <cellStyle name="Normal 13 4 2 8 2" xfId="546"/>
    <cellStyle name="Normal 13 4 2 8 3" xfId="547"/>
    <cellStyle name="Normal 13 4 2 9" xfId="548"/>
    <cellStyle name="Normal 13 4 3" xfId="549"/>
    <cellStyle name="Normal 13 4 3 10" xfId="550"/>
    <cellStyle name="Normal 13 4 3 2" xfId="551"/>
    <cellStyle name="Normal 13 4 3 2 2" xfId="552"/>
    <cellStyle name="Normal 13 4 3 2 2 2" xfId="553"/>
    <cellStyle name="Normal 13 4 3 2 2 2 2" xfId="554"/>
    <cellStyle name="Normal 13 4 3 2 2 2 3" xfId="555"/>
    <cellStyle name="Normal 13 4 3 2 2 2 4" xfId="556"/>
    <cellStyle name="Normal 13 4 3 2 2 3" xfId="557"/>
    <cellStyle name="Normal 13 4 3 2 2 4" xfId="558"/>
    <cellStyle name="Normal 13 4 3 2 2 5" xfId="559"/>
    <cellStyle name="Normal 13 4 3 2 3" xfId="560"/>
    <cellStyle name="Normal 13 4 3 2 3 2" xfId="561"/>
    <cellStyle name="Normal 13 4 3 2 3 3" xfId="562"/>
    <cellStyle name="Normal 13 4 3 2 3 4" xfId="563"/>
    <cellStyle name="Normal 13 4 3 2 4" xfId="564"/>
    <cellStyle name="Normal 13 4 3 2 5" xfId="565"/>
    <cellStyle name="Normal 13 4 3 2 6" xfId="566"/>
    <cellStyle name="Normal 13 4 3 3" xfId="567"/>
    <cellStyle name="Normal 13 4 3 3 2" xfId="568"/>
    <cellStyle name="Normal 13 4 3 3 2 2" xfId="569"/>
    <cellStyle name="Normal 13 4 3 3 2 2 2" xfId="570"/>
    <cellStyle name="Normal 13 4 3 3 2 2 3" xfId="571"/>
    <cellStyle name="Normal 13 4 3 3 2 2 4" xfId="572"/>
    <cellStyle name="Normal 13 4 3 3 2 3" xfId="573"/>
    <cellStyle name="Normal 13 4 3 3 2 4" xfId="574"/>
    <cellStyle name="Normal 13 4 3 3 2 5" xfId="575"/>
    <cellStyle name="Normal 13 4 3 3 3" xfId="576"/>
    <cellStyle name="Normal 13 4 3 3 3 2" xfId="577"/>
    <cellStyle name="Normal 13 4 3 3 3 3" xfId="578"/>
    <cellStyle name="Normal 13 4 3 3 3 4" xfId="579"/>
    <cellStyle name="Normal 13 4 3 3 4" xfId="580"/>
    <cellStyle name="Normal 13 4 3 3 5" xfId="581"/>
    <cellStyle name="Normal 13 4 3 3 6" xfId="582"/>
    <cellStyle name="Normal 13 4 3 4" xfId="583"/>
    <cellStyle name="Normal 13 4 3 4 2" xfId="584"/>
    <cellStyle name="Normal 13 4 3 4 2 2" xfId="585"/>
    <cellStyle name="Normal 13 4 3 4 2 3" xfId="586"/>
    <cellStyle name="Normal 13 4 3 4 2 4" xfId="587"/>
    <cellStyle name="Normal 13 4 3 4 3" xfId="588"/>
    <cellStyle name="Normal 13 4 3 4 4" xfId="589"/>
    <cellStyle name="Normal 13 4 3 4 5" xfId="590"/>
    <cellStyle name="Normal 13 4 3 5" xfId="591"/>
    <cellStyle name="Normal 13 4 3 5 2" xfId="592"/>
    <cellStyle name="Normal 13 4 3 5 3" xfId="593"/>
    <cellStyle name="Normal 13 4 3 5 4" xfId="594"/>
    <cellStyle name="Normal 13 4 3 6" xfId="595"/>
    <cellStyle name="Normal 13 4 3 6 2" xfId="596"/>
    <cellStyle name="Normal 13 4 3 6 3" xfId="597"/>
    <cellStyle name="Normal 13 4 3 6 4" xfId="598"/>
    <cellStyle name="Normal 13 4 3 7" xfId="599"/>
    <cellStyle name="Normal 13 4 3 7 2" xfId="600"/>
    <cellStyle name="Normal 13 4 3 7 3" xfId="601"/>
    <cellStyle name="Normal 13 4 3 8" xfId="602"/>
    <cellStyle name="Normal 13 4 3 9" xfId="603"/>
    <cellStyle name="Normal 13 4 4" xfId="604"/>
    <cellStyle name="Normal 13 4 4 2" xfId="605"/>
    <cellStyle name="Normal 13 4 4 2 2" xfId="606"/>
    <cellStyle name="Normal 13 4 4 2 2 2" xfId="607"/>
    <cellStyle name="Normal 13 4 4 2 2 3" xfId="608"/>
    <cellStyle name="Normal 13 4 4 2 2 4" xfId="609"/>
    <cellStyle name="Normal 13 4 4 2 3" xfId="610"/>
    <cellStyle name="Normal 13 4 4 2 4" xfId="611"/>
    <cellStyle name="Normal 13 4 4 2 5" xfId="612"/>
    <cellStyle name="Normal 13 4 4 3" xfId="613"/>
    <cellStyle name="Normal 13 4 4 3 2" xfId="614"/>
    <cellStyle name="Normal 13 4 4 3 3" xfId="615"/>
    <cellStyle name="Normal 13 4 4 3 4" xfId="616"/>
    <cellStyle name="Normal 13 4 4 4" xfId="617"/>
    <cellStyle name="Normal 13 4 4 5" xfId="618"/>
    <cellStyle name="Normal 13 4 4 6" xfId="619"/>
    <cellStyle name="Normal 13 4 5" xfId="620"/>
    <cellStyle name="Normal 13 4 5 2" xfId="621"/>
    <cellStyle name="Normal 13 4 5 2 2" xfId="622"/>
    <cellStyle name="Normal 13 4 5 2 2 2" xfId="623"/>
    <cellStyle name="Normal 13 4 5 2 2 3" xfId="624"/>
    <cellStyle name="Normal 13 4 5 2 2 4" xfId="625"/>
    <cellStyle name="Normal 13 4 5 2 3" xfId="626"/>
    <cellStyle name="Normal 13 4 5 2 4" xfId="627"/>
    <cellStyle name="Normal 13 4 5 2 5" xfId="628"/>
    <cellStyle name="Normal 13 4 5 3" xfId="629"/>
    <cellStyle name="Normal 13 4 5 3 2" xfId="630"/>
    <cellStyle name="Normal 13 4 5 3 3" xfId="631"/>
    <cellStyle name="Normal 13 4 5 3 4" xfId="632"/>
    <cellStyle name="Normal 13 4 5 4" xfId="633"/>
    <cellStyle name="Normal 13 4 5 5" xfId="634"/>
    <cellStyle name="Normal 13 4 5 6" xfId="635"/>
    <cellStyle name="Normal 13 4 6" xfId="636"/>
    <cellStyle name="Normal 13 4 6 2" xfId="637"/>
    <cellStyle name="Normal 13 4 6 2 2" xfId="638"/>
    <cellStyle name="Normal 13 4 6 2 2 2" xfId="639"/>
    <cellStyle name="Normal 13 4 6 2 2 3" xfId="640"/>
    <cellStyle name="Normal 13 4 6 2 2 4" xfId="641"/>
    <cellStyle name="Normal 13 4 6 2 3" xfId="642"/>
    <cellStyle name="Normal 13 4 6 2 4" xfId="643"/>
    <cellStyle name="Normal 13 4 6 2 5" xfId="644"/>
    <cellStyle name="Normal 13 4 6 3" xfId="645"/>
    <cellStyle name="Normal 13 4 6 3 2" xfId="646"/>
    <cellStyle name="Normal 13 4 6 3 3" xfId="647"/>
    <cellStyle name="Normal 13 4 6 3 4" xfId="648"/>
    <cellStyle name="Normal 13 4 6 4" xfId="649"/>
    <cellStyle name="Normal 13 4 6 5" xfId="650"/>
    <cellStyle name="Normal 13 4 6 6" xfId="651"/>
    <cellStyle name="Normal 13 4 7" xfId="652"/>
    <cellStyle name="Normal 13 4 7 2" xfId="653"/>
    <cellStyle name="Normal 13 4 7 2 2" xfId="654"/>
    <cellStyle name="Normal 13 4 7 2 2 2" xfId="655"/>
    <cellStyle name="Normal 13 4 7 2 2 3" xfId="656"/>
    <cellStyle name="Normal 13 4 7 2 2 4" xfId="657"/>
    <cellStyle name="Normal 13 4 7 2 3" xfId="658"/>
    <cellStyle name="Normal 13 4 7 2 4" xfId="659"/>
    <cellStyle name="Normal 13 4 7 2 5" xfId="660"/>
    <cellStyle name="Normal 13 4 7 3" xfId="661"/>
    <cellStyle name="Normal 13 4 7 3 2" xfId="662"/>
    <cellStyle name="Normal 13 4 7 3 3" xfId="663"/>
    <cellStyle name="Normal 13 4 7 3 4" xfId="664"/>
    <cellStyle name="Normal 13 4 7 4" xfId="665"/>
    <cellStyle name="Normal 13 4 7 5" xfId="666"/>
    <cellStyle name="Normal 13 4 7 6" xfId="667"/>
    <cellStyle name="Normal 13 4 8" xfId="668"/>
    <cellStyle name="Normal 13 4 8 2" xfId="669"/>
    <cellStyle name="Normal 13 4 8 2 2" xfId="670"/>
    <cellStyle name="Normal 13 4 8 2 3" xfId="671"/>
    <cellStyle name="Normal 13 4 8 2 4" xfId="672"/>
    <cellStyle name="Normal 13 4 8 3" xfId="673"/>
    <cellStyle name="Normal 13 4 8 4" xfId="674"/>
    <cellStyle name="Normal 13 4 8 5" xfId="675"/>
    <cellStyle name="Normal 13 4 9" xfId="676"/>
    <cellStyle name="Normal 13 4 9 2" xfId="677"/>
    <cellStyle name="Normal 13 4 9 3" xfId="678"/>
    <cellStyle name="Normal 13 4 9 4" xfId="679"/>
    <cellStyle name="Normal 13 5" xfId="680"/>
    <cellStyle name="Normal 13 5 10" xfId="681"/>
    <cellStyle name="Normal 13 5 11" xfId="682"/>
    <cellStyle name="Normal 13 5 2" xfId="683"/>
    <cellStyle name="Normal 13 5 2 2" xfId="684"/>
    <cellStyle name="Normal 13 5 2 2 2" xfId="685"/>
    <cellStyle name="Normal 13 5 2 2 2 2" xfId="686"/>
    <cellStyle name="Normal 13 5 2 2 2 2 2" xfId="687"/>
    <cellStyle name="Normal 13 5 2 2 2 2 3" xfId="688"/>
    <cellStyle name="Normal 13 5 2 2 2 2 4" xfId="689"/>
    <cellStyle name="Normal 13 5 2 2 2 3" xfId="690"/>
    <cellStyle name="Normal 13 5 2 2 2 4" xfId="691"/>
    <cellStyle name="Normal 13 5 2 2 2 5" xfId="692"/>
    <cellStyle name="Normal 13 5 2 2 3" xfId="693"/>
    <cellStyle name="Normal 13 5 2 2 3 2" xfId="694"/>
    <cellStyle name="Normal 13 5 2 2 3 3" xfId="695"/>
    <cellStyle name="Normal 13 5 2 2 3 4" xfId="696"/>
    <cellStyle name="Normal 13 5 2 2 4" xfId="697"/>
    <cellStyle name="Normal 13 5 2 2 5" xfId="698"/>
    <cellStyle name="Normal 13 5 2 2 6" xfId="699"/>
    <cellStyle name="Normal 13 5 2 3" xfId="700"/>
    <cellStyle name="Normal 13 5 2 3 2" xfId="701"/>
    <cellStyle name="Normal 13 5 2 3 2 2" xfId="702"/>
    <cellStyle name="Normal 13 5 2 3 2 3" xfId="703"/>
    <cellStyle name="Normal 13 5 2 3 2 4" xfId="704"/>
    <cellStyle name="Normal 13 5 2 3 3" xfId="705"/>
    <cellStyle name="Normal 13 5 2 3 4" xfId="706"/>
    <cellStyle name="Normal 13 5 2 3 5" xfId="707"/>
    <cellStyle name="Normal 13 5 2 4" xfId="708"/>
    <cellStyle name="Normal 13 5 2 4 2" xfId="709"/>
    <cellStyle name="Normal 13 5 2 4 3" xfId="710"/>
    <cellStyle name="Normal 13 5 2 4 4" xfId="711"/>
    <cellStyle name="Normal 13 5 2 5" xfId="712"/>
    <cellStyle name="Normal 13 5 2 5 2" xfId="713"/>
    <cellStyle name="Normal 13 5 2 5 3" xfId="714"/>
    <cellStyle name="Normal 13 5 2 5 4" xfId="715"/>
    <cellStyle name="Normal 13 5 2 6" xfId="716"/>
    <cellStyle name="Normal 13 5 2 6 2" xfId="717"/>
    <cellStyle name="Normal 13 5 2 6 3" xfId="718"/>
    <cellStyle name="Normal 13 5 2 7" xfId="719"/>
    <cellStyle name="Normal 13 5 2 8" xfId="720"/>
    <cellStyle name="Normal 13 5 2 9" xfId="721"/>
    <cellStyle name="Normal 13 5 3" xfId="722"/>
    <cellStyle name="Normal 13 5 3 2" xfId="723"/>
    <cellStyle name="Normal 13 5 3 2 2" xfId="724"/>
    <cellStyle name="Normal 13 5 3 2 2 2" xfId="725"/>
    <cellStyle name="Normal 13 5 3 2 2 3" xfId="726"/>
    <cellStyle name="Normal 13 5 3 2 2 4" xfId="727"/>
    <cellStyle name="Normal 13 5 3 2 3" xfId="728"/>
    <cellStyle name="Normal 13 5 3 2 4" xfId="729"/>
    <cellStyle name="Normal 13 5 3 2 5" xfId="730"/>
    <cellStyle name="Normal 13 5 3 3" xfId="731"/>
    <cellStyle name="Normal 13 5 3 3 2" xfId="732"/>
    <cellStyle name="Normal 13 5 3 3 3" xfId="733"/>
    <cellStyle name="Normal 13 5 3 3 4" xfId="734"/>
    <cellStyle name="Normal 13 5 3 4" xfId="735"/>
    <cellStyle name="Normal 13 5 3 5" xfId="736"/>
    <cellStyle name="Normal 13 5 3 6" xfId="737"/>
    <cellStyle name="Normal 13 5 4" xfId="738"/>
    <cellStyle name="Normal 13 5 4 2" xfId="739"/>
    <cellStyle name="Normal 13 5 4 2 2" xfId="740"/>
    <cellStyle name="Normal 13 5 4 2 2 2" xfId="741"/>
    <cellStyle name="Normal 13 5 4 2 2 3" xfId="742"/>
    <cellStyle name="Normal 13 5 4 2 2 4" xfId="743"/>
    <cellStyle name="Normal 13 5 4 2 3" xfId="744"/>
    <cellStyle name="Normal 13 5 4 2 4" xfId="745"/>
    <cellStyle name="Normal 13 5 4 2 5" xfId="746"/>
    <cellStyle name="Normal 13 5 4 3" xfId="747"/>
    <cellStyle name="Normal 13 5 4 3 2" xfId="748"/>
    <cellStyle name="Normal 13 5 4 3 3" xfId="749"/>
    <cellStyle name="Normal 13 5 4 3 4" xfId="750"/>
    <cellStyle name="Normal 13 5 4 4" xfId="751"/>
    <cellStyle name="Normal 13 5 4 5" xfId="752"/>
    <cellStyle name="Normal 13 5 4 6" xfId="753"/>
    <cellStyle name="Normal 13 5 5" xfId="754"/>
    <cellStyle name="Normal 13 5 5 2" xfId="755"/>
    <cellStyle name="Normal 13 5 5 2 2" xfId="756"/>
    <cellStyle name="Normal 13 5 5 2 3" xfId="757"/>
    <cellStyle name="Normal 13 5 5 2 4" xfId="758"/>
    <cellStyle name="Normal 13 5 5 3" xfId="759"/>
    <cellStyle name="Normal 13 5 5 4" xfId="760"/>
    <cellStyle name="Normal 13 5 5 5" xfId="761"/>
    <cellStyle name="Normal 13 5 6" xfId="762"/>
    <cellStyle name="Normal 13 5 6 2" xfId="763"/>
    <cellStyle name="Normal 13 5 6 3" xfId="764"/>
    <cellStyle name="Normal 13 5 6 4" xfId="765"/>
    <cellStyle name="Normal 13 5 7" xfId="766"/>
    <cellStyle name="Normal 13 5 7 2" xfId="767"/>
    <cellStyle name="Normal 13 5 7 3" xfId="768"/>
    <cellStyle name="Normal 13 5 7 4" xfId="769"/>
    <cellStyle name="Normal 13 5 8" xfId="770"/>
    <cellStyle name="Normal 13 5 8 2" xfId="771"/>
    <cellStyle name="Normal 13 5 8 3" xfId="772"/>
    <cellStyle name="Normal 13 5 9" xfId="773"/>
    <cellStyle name="Normal 13 6" xfId="774"/>
    <cellStyle name="Normal 13 6 2" xfId="775"/>
    <cellStyle name="Normal 13 6 2 2" xfId="776"/>
    <cellStyle name="Normal 13 6 2 2 2" xfId="777"/>
    <cellStyle name="Normal 13 6 2 2 3" xfId="778"/>
    <cellStyle name="Normal 13 6 2 2 4" xfId="779"/>
    <cellStyle name="Normal 13 6 2 3" xfId="780"/>
    <cellStyle name="Normal 13 6 2 4" xfId="781"/>
    <cellStyle name="Normal 13 6 2 5" xfId="782"/>
    <cellStyle name="Normal 13 6 3" xfId="783"/>
    <cellStyle name="Normal 13 6 3 2" xfId="784"/>
    <cellStyle name="Normal 13 6 3 3" xfId="785"/>
    <cellStyle name="Normal 13 6 3 4" xfId="786"/>
    <cellStyle name="Normal 13 6 4" xfId="787"/>
    <cellStyle name="Normal 13 6 5" xfId="788"/>
    <cellStyle name="Normal 13 6 6" xfId="789"/>
    <cellStyle name="Normal 13 7" xfId="790"/>
    <cellStyle name="Normal 13 7 2" xfId="791"/>
    <cellStyle name="Normal 13 7 2 2" xfId="792"/>
    <cellStyle name="Normal 13 7 2 2 2" xfId="793"/>
    <cellStyle name="Normal 13 7 2 2 3" xfId="794"/>
    <cellStyle name="Normal 13 7 2 2 4" xfId="795"/>
    <cellStyle name="Normal 13 7 2 3" xfId="796"/>
    <cellStyle name="Normal 13 7 2 4" xfId="797"/>
    <cellStyle name="Normal 13 7 2 5" xfId="798"/>
    <cellStyle name="Normal 13 7 3" xfId="799"/>
    <cellStyle name="Normal 13 7 3 2" xfId="800"/>
    <cellStyle name="Normal 13 7 3 3" xfId="801"/>
    <cellStyle name="Normal 13 7 3 4" xfId="802"/>
    <cellStyle name="Normal 13 7 4" xfId="803"/>
    <cellStyle name="Normal 13 7 5" xfId="804"/>
    <cellStyle name="Normal 13 7 6" xfId="805"/>
    <cellStyle name="Normal 13 8" xfId="806"/>
    <cellStyle name="Normal 13 8 2" xfId="807"/>
    <cellStyle name="Normal 13 8 2 2" xfId="808"/>
    <cellStyle name="Normal 13 8 2 2 2" xfId="809"/>
    <cellStyle name="Normal 13 8 2 2 3" xfId="810"/>
    <cellStyle name="Normal 13 8 2 2 4" xfId="811"/>
    <cellStyle name="Normal 13 8 2 3" xfId="812"/>
    <cellStyle name="Normal 13 8 2 4" xfId="813"/>
    <cellStyle name="Normal 13 8 2 5" xfId="814"/>
    <cellStyle name="Normal 13 8 3" xfId="815"/>
    <cellStyle name="Normal 13 8 3 2" xfId="816"/>
    <cellStyle name="Normal 13 8 3 3" xfId="817"/>
    <cellStyle name="Normal 13 8 3 4" xfId="818"/>
    <cellStyle name="Normal 13 8 4" xfId="819"/>
    <cellStyle name="Normal 13 8 5" xfId="820"/>
    <cellStyle name="Normal 13 8 6" xfId="821"/>
    <cellStyle name="Normal 13 9" xfId="822"/>
    <cellStyle name="Normal 13 9 2" xfId="823"/>
    <cellStyle name="Normal 13 9 2 2" xfId="824"/>
    <cellStyle name="Normal 13 9 2 3" xfId="825"/>
    <cellStyle name="Normal 13 9 2 4" xfId="826"/>
    <cellStyle name="Normal 13 9 3" xfId="827"/>
    <cellStyle name="Normal 13 9 4" xfId="828"/>
    <cellStyle name="Normal 13 9 5" xfId="829"/>
    <cellStyle name="Normal 130" xfId="830"/>
    <cellStyle name="Normal 131" xfId="831"/>
    <cellStyle name="Normal 132" xfId="832"/>
    <cellStyle name="Normal 132 2" xfId="833"/>
    <cellStyle name="Normal 132 3" xfId="834"/>
    <cellStyle name="Normal 133" xfId="835"/>
    <cellStyle name="Normal 133 2" xfId="836"/>
    <cellStyle name="Normal 133 3" xfId="837"/>
    <cellStyle name="Normal 134" xfId="838"/>
    <cellStyle name="Normal 134 2" xfId="839"/>
    <cellStyle name="Normal 134 3" xfId="840"/>
    <cellStyle name="Normal 135" xfId="841"/>
    <cellStyle name="Normal 135 2" xfId="842"/>
    <cellStyle name="Normal 135 3" xfId="843"/>
    <cellStyle name="Normal 136" xfId="844"/>
    <cellStyle name="Normal 136 2" xfId="845"/>
    <cellStyle name="Normal 136 3" xfId="846"/>
    <cellStyle name="Normal 137" xfId="847"/>
    <cellStyle name="Normal 138" xfId="848"/>
    <cellStyle name="Normal 139" xfId="849"/>
    <cellStyle name="Normal 14" xfId="850"/>
    <cellStyle name="Normal 14 10" xfId="851"/>
    <cellStyle name="Normal 14 10 2" xfId="852"/>
    <cellStyle name="Normal 14 10 3" xfId="853"/>
    <cellStyle name="Normal 14 10 4" xfId="854"/>
    <cellStyle name="Normal 14 11" xfId="855"/>
    <cellStyle name="Normal 14 11 2" xfId="856"/>
    <cellStyle name="Normal 14 11 3" xfId="857"/>
    <cellStyle name="Normal 14 11 4" xfId="858"/>
    <cellStyle name="Normal 14 12" xfId="859"/>
    <cellStyle name="Normal 14 12 2" xfId="860"/>
    <cellStyle name="Normal 14 12 3" xfId="861"/>
    <cellStyle name="Normal 14 12 4" xfId="862"/>
    <cellStyle name="Normal 14 13" xfId="863"/>
    <cellStyle name="Normal 14 13 2" xfId="864"/>
    <cellStyle name="Normal 14 13 3" xfId="865"/>
    <cellStyle name="Normal 14 14" xfId="866"/>
    <cellStyle name="Normal 14 14 2" xfId="867"/>
    <cellStyle name="Normal 14 15" xfId="868"/>
    <cellStyle name="Normal 14 16" xfId="869"/>
    <cellStyle name="Normal 14 2" xfId="870"/>
    <cellStyle name="Normal 14 2 10" xfId="871"/>
    <cellStyle name="Normal 14 2 10 2" xfId="872"/>
    <cellStyle name="Normal 14 2 10 3" xfId="873"/>
    <cellStyle name="Normal 14 2 10 4" xfId="874"/>
    <cellStyle name="Normal 14 2 11" xfId="875"/>
    <cellStyle name="Normal 14 2 11 2" xfId="876"/>
    <cellStyle name="Normal 14 2 11 3" xfId="877"/>
    <cellStyle name="Normal 14 2 12" xfId="878"/>
    <cellStyle name="Normal 14 2 12 2" xfId="879"/>
    <cellStyle name="Normal 14 2 13" xfId="880"/>
    <cellStyle name="Normal 14 2 14" xfId="881"/>
    <cellStyle name="Normal 14 2 2" xfId="882"/>
    <cellStyle name="Normal 14 2 2 2" xfId="883"/>
    <cellStyle name="Normal 14 2 2 2 2" xfId="884"/>
    <cellStyle name="Normal 14 2 2 2 2 2" xfId="885"/>
    <cellStyle name="Normal 14 2 2 2 2 2 2" xfId="886"/>
    <cellStyle name="Normal 14 2 2 2 2 2 3" xfId="887"/>
    <cellStyle name="Normal 14 2 2 2 2 2 4" xfId="888"/>
    <cellStyle name="Normal 14 2 2 2 2 3" xfId="889"/>
    <cellStyle name="Normal 14 2 2 2 2 4" xfId="890"/>
    <cellStyle name="Normal 14 2 2 2 2 5" xfId="891"/>
    <cellStyle name="Normal 14 2 2 2 3" xfId="892"/>
    <cellStyle name="Normal 14 2 2 2 3 2" xfId="893"/>
    <cellStyle name="Normal 14 2 2 2 3 3" xfId="894"/>
    <cellStyle name="Normal 14 2 2 2 3 4" xfId="895"/>
    <cellStyle name="Normal 14 2 2 2 4" xfId="896"/>
    <cellStyle name="Normal 14 2 2 2 5" xfId="897"/>
    <cellStyle name="Normal 14 2 2 2 6" xfId="898"/>
    <cellStyle name="Normal 14 2 2 3" xfId="899"/>
    <cellStyle name="Normal 14 2 2 3 2" xfId="900"/>
    <cellStyle name="Normal 14 2 2 3 2 2" xfId="901"/>
    <cellStyle name="Normal 14 2 2 3 2 3" xfId="902"/>
    <cellStyle name="Normal 14 2 2 3 2 4" xfId="903"/>
    <cellStyle name="Normal 14 2 2 3 3" xfId="904"/>
    <cellStyle name="Normal 14 2 2 3 4" xfId="905"/>
    <cellStyle name="Normal 14 2 2 3 5" xfId="906"/>
    <cellStyle name="Normal 14 2 2 4" xfId="907"/>
    <cellStyle name="Normal 14 2 2 4 2" xfId="908"/>
    <cellStyle name="Normal 14 2 2 4 3" xfId="909"/>
    <cellStyle name="Normal 14 2 2 4 4" xfId="910"/>
    <cellStyle name="Normal 14 2 2 5" xfId="911"/>
    <cellStyle name="Normal 14 2 2 5 2" xfId="912"/>
    <cellStyle name="Normal 14 2 2 5 3" xfId="913"/>
    <cellStyle name="Normal 14 2 2 5 4" xfId="914"/>
    <cellStyle name="Normal 14 2 2 6" xfId="915"/>
    <cellStyle name="Normal 14 2 2 6 2" xfId="916"/>
    <cellStyle name="Normal 14 2 2 6 3" xfId="917"/>
    <cellStyle name="Normal 14 2 2 7" xfId="918"/>
    <cellStyle name="Normal 14 2 2 8" xfId="919"/>
    <cellStyle name="Normal 14 2 2 9" xfId="920"/>
    <cellStyle name="Normal 14 2 3" xfId="921"/>
    <cellStyle name="Normal 14 2 3 2" xfId="922"/>
    <cellStyle name="Normal 14 2 3 2 2" xfId="923"/>
    <cellStyle name="Normal 14 2 3 2 2 2" xfId="924"/>
    <cellStyle name="Normal 14 2 3 2 2 2 2" xfId="925"/>
    <cellStyle name="Normal 14 2 3 2 2 2 3" xfId="926"/>
    <cellStyle name="Normal 14 2 3 2 2 2 4" xfId="927"/>
    <cellStyle name="Normal 14 2 3 2 2 3" xfId="928"/>
    <cellStyle name="Normal 14 2 3 2 2 4" xfId="929"/>
    <cellStyle name="Normal 14 2 3 2 2 5" xfId="930"/>
    <cellStyle name="Normal 14 2 3 2 3" xfId="931"/>
    <cellStyle name="Normal 14 2 3 2 3 2" xfId="932"/>
    <cellStyle name="Normal 14 2 3 2 3 3" xfId="933"/>
    <cellStyle name="Normal 14 2 3 2 3 4" xfId="934"/>
    <cellStyle name="Normal 14 2 3 2 4" xfId="935"/>
    <cellStyle name="Normal 14 2 3 2 5" xfId="936"/>
    <cellStyle name="Normal 14 2 3 2 6" xfId="937"/>
    <cellStyle name="Normal 14 2 3 3" xfId="938"/>
    <cellStyle name="Normal 14 2 3 3 2" xfId="939"/>
    <cellStyle name="Normal 14 2 3 3 2 2" xfId="940"/>
    <cellStyle name="Normal 14 2 3 3 2 3" xfId="941"/>
    <cellStyle name="Normal 14 2 3 3 2 4" xfId="942"/>
    <cellStyle name="Normal 14 2 3 3 3" xfId="943"/>
    <cellStyle name="Normal 14 2 3 3 4" xfId="944"/>
    <cellStyle name="Normal 14 2 3 3 5" xfId="945"/>
    <cellStyle name="Normal 14 2 3 4" xfId="946"/>
    <cellStyle name="Normal 14 2 3 4 2" xfId="947"/>
    <cellStyle name="Normal 14 2 3 4 3" xfId="948"/>
    <cellStyle name="Normal 14 2 3 4 4" xfId="949"/>
    <cellStyle name="Normal 14 2 3 5" xfId="950"/>
    <cellStyle name="Normal 14 2 3 5 2" xfId="951"/>
    <cellStyle name="Normal 14 2 3 5 3" xfId="952"/>
    <cellStyle name="Normal 14 2 3 5 4" xfId="953"/>
    <cellStyle name="Normal 14 2 3 6" xfId="954"/>
    <cellStyle name="Normal 14 2 3 6 2" xfId="955"/>
    <cellStyle name="Normal 14 2 3 6 3" xfId="956"/>
    <cellStyle name="Normal 14 2 3 7" xfId="957"/>
    <cellStyle name="Normal 14 2 3 8" xfId="958"/>
    <cellStyle name="Normal 14 2 3 9" xfId="959"/>
    <cellStyle name="Normal 14 2 4" xfId="960"/>
    <cellStyle name="Normal 14 2 4 2" xfId="961"/>
    <cellStyle name="Normal 14 2 4 2 2" xfId="962"/>
    <cellStyle name="Normal 14 2 4 2 2 2" xfId="963"/>
    <cellStyle name="Normal 14 2 4 2 2 3" xfId="964"/>
    <cellStyle name="Normal 14 2 4 2 2 4" xfId="965"/>
    <cellStyle name="Normal 14 2 4 2 3" xfId="966"/>
    <cellStyle name="Normal 14 2 4 2 4" xfId="967"/>
    <cellStyle name="Normal 14 2 4 2 5" xfId="968"/>
    <cellStyle name="Normal 14 2 4 3" xfId="969"/>
    <cellStyle name="Normal 14 2 4 3 2" xfId="970"/>
    <cellStyle name="Normal 14 2 4 3 3" xfId="971"/>
    <cellStyle name="Normal 14 2 4 3 4" xfId="972"/>
    <cellStyle name="Normal 14 2 4 4" xfId="973"/>
    <cellStyle name="Normal 14 2 4 5" xfId="974"/>
    <cellStyle name="Normal 14 2 4 6" xfId="975"/>
    <cellStyle name="Normal 14 2 5" xfId="976"/>
    <cellStyle name="Normal 14 2 5 2" xfId="977"/>
    <cellStyle name="Normal 14 2 5 2 2" xfId="978"/>
    <cellStyle name="Normal 14 2 5 2 2 2" xfId="979"/>
    <cellStyle name="Normal 14 2 5 2 2 3" xfId="980"/>
    <cellStyle name="Normal 14 2 5 2 2 4" xfId="981"/>
    <cellStyle name="Normal 14 2 5 2 3" xfId="982"/>
    <cellStyle name="Normal 14 2 5 2 4" xfId="983"/>
    <cellStyle name="Normal 14 2 5 2 5" xfId="984"/>
    <cellStyle name="Normal 14 2 5 3" xfId="985"/>
    <cellStyle name="Normal 14 2 5 3 2" xfId="986"/>
    <cellStyle name="Normal 14 2 5 3 3" xfId="987"/>
    <cellStyle name="Normal 14 2 5 3 4" xfId="988"/>
    <cellStyle name="Normal 14 2 5 4" xfId="989"/>
    <cellStyle name="Normal 14 2 5 5" xfId="990"/>
    <cellStyle name="Normal 14 2 5 6" xfId="991"/>
    <cellStyle name="Normal 14 2 6" xfId="992"/>
    <cellStyle name="Normal 14 2 6 2" xfId="993"/>
    <cellStyle name="Normal 14 2 6 2 2" xfId="994"/>
    <cellStyle name="Normal 14 2 6 2 2 2" xfId="995"/>
    <cellStyle name="Normal 14 2 6 2 2 3" xfId="996"/>
    <cellStyle name="Normal 14 2 6 2 2 4" xfId="997"/>
    <cellStyle name="Normal 14 2 6 2 3" xfId="998"/>
    <cellStyle name="Normal 14 2 6 2 4" xfId="999"/>
    <cellStyle name="Normal 14 2 6 2 5" xfId="1000"/>
    <cellStyle name="Normal 14 2 6 3" xfId="1001"/>
    <cellStyle name="Normal 14 2 6 3 2" xfId="1002"/>
    <cellStyle name="Normal 14 2 6 3 3" xfId="1003"/>
    <cellStyle name="Normal 14 2 6 3 4" xfId="1004"/>
    <cellStyle name="Normal 14 2 6 4" xfId="1005"/>
    <cellStyle name="Normal 14 2 6 5" xfId="1006"/>
    <cellStyle name="Normal 14 2 6 6" xfId="1007"/>
    <cellStyle name="Normal 14 2 7" xfId="1008"/>
    <cellStyle name="Normal 14 2 7 2" xfId="1009"/>
    <cellStyle name="Normal 14 2 7 2 2" xfId="1010"/>
    <cellStyle name="Normal 14 2 7 2 3" xfId="1011"/>
    <cellStyle name="Normal 14 2 7 2 4" xfId="1012"/>
    <cellStyle name="Normal 14 2 7 3" xfId="1013"/>
    <cellStyle name="Normal 14 2 7 4" xfId="1014"/>
    <cellStyle name="Normal 14 2 7 5" xfId="1015"/>
    <cellStyle name="Normal 14 2 8" xfId="1016"/>
    <cellStyle name="Normal 14 2 8 2" xfId="1017"/>
    <cellStyle name="Normal 14 2 8 3" xfId="1018"/>
    <cellStyle name="Normal 14 2 8 4" xfId="1019"/>
    <cellStyle name="Normal 14 2 9" xfId="1020"/>
    <cellStyle name="Normal 14 2 9 2" xfId="1021"/>
    <cellStyle name="Normal 14 2 9 3" xfId="1022"/>
    <cellStyle name="Normal 14 2 9 4" xfId="1023"/>
    <cellStyle name="Normal 14 3" xfId="1024"/>
    <cellStyle name="Normal 14 3 10" xfId="1025"/>
    <cellStyle name="Normal 14 3 10 2" xfId="1026"/>
    <cellStyle name="Normal 14 3 10 3" xfId="1027"/>
    <cellStyle name="Normal 14 3 10 4" xfId="1028"/>
    <cellStyle name="Normal 14 3 11" xfId="1029"/>
    <cellStyle name="Normal 14 3 11 2" xfId="1030"/>
    <cellStyle name="Normal 14 3 11 3" xfId="1031"/>
    <cellStyle name="Normal 14 3 12" xfId="1032"/>
    <cellStyle name="Normal 14 3 12 2" xfId="1033"/>
    <cellStyle name="Normal 14 3 13" xfId="1034"/>
    <cellStyle name="Normal 14 3 14" xfId="1035"/>
    <cellStyle name="Normal 14 3 2" xfId="1036"/>
    <cellStyle name="Normal 14 3 2 2" xfId="1037"/>
    <cellStyle name="Normal 14 3 2 2 2" xfId="1038"/>
    <cellStyle name="Normal 14 3 2 2 2 2" xfId="1039"/>
    <cellStyle name="Normal 14 3 2 2 2 2 2" xfId="1040"/>
    <cellStyle name="Normal 14 3 2 2 2 2 3" xfId="1041"/>
    <cellStyle name="Normal 14 3 2 2 2 2 4" xfId="1042"/>
    <cellStyle name="Normal 14 3 2 2 2 3" xfId="1043"/>
    <cellStyle name="Normal 14 3 2 2 2 4" xfId="1044"/>
    <cellStyle name="Normal 14 3 2 2 2 5" xfId="1045"/>
    <cellStyle name="Normal 14 3 2 2 3" xfId="1046"/>
    <cellStyle name="Normal 14 3 2 2 3 2" xfId="1047"/>
    <cellStyle name="Normal 14 3 2 2 3 3" xfId="1048"/>
    <cellStyle name="Normal 14 3 2 2 3 4" xfId="1049"/>
    <cellStyle name="Normal 14 3 2 2 4" xfId="1050"/>
    <cellStyle name="Normal 14 3 2 2 5" xfId="1051"/>
    <cellStyle name="Normal 14 3 2 2 6" xfId="1052"/>
    <cellStyle name="Normal 14 3 2 3" xfId="1053"/>
    <cellStyle name="Normal 14 3 2 3 2" xfId="1054"/>
    <cellStyle name="Normal 14 3 2 3 2 2" xfId="1055"/>
    <cellStyle name="Normal 14 3 2 3 2 3" xfId="1056"/>
    <cellStyle name="Normal 14 3 2 3 2 4" xfId="1057"/>
    <cellStyle name="Normal 14 3 2 3 3" xfId="1058"/>
    <cellStyle name="Normal 14 3 2 3 4" xfId="1059"/>
    <cellStyle name="Normal 14 3 2 3 5" xfId="1060"/>
    <cellStyle name="Normal 14 3 2 4" xfId="1061"/>
    <cellStyle name="Normal 14 3 2 4 2" xfId="1062"/>
    <cellStyle name="Normal 14 3 2 4 3" xfId="1063"/>
    <cellStyle name="Normal 14 3 2 4 4" xfId="1064"/>
    <cellStyle name="Normal 14 3 2 5" xfId="1065"/>
    <cellStyle name="Normal 14 3 2 5 2" xfId="1066"/>
    <cellStyle name="Normal 14 3 2 5 3" xfId="1067"/>
    <cellStyle name="Normal 14 3 2 5 4" xfId="1068"/>
    <cellStyle name="Normal 14 3 2 6" xfId="1069"/>
    <cellStyle name="Normal 14 3 2 6 2" xfId="1070"/>
    <cellStyle name="Normal 14 3 2 6 3" xfId="1071"/>
    <cellStyle name="Normal 14 3 2 7" xfId="1072"/>
    <cellStyle name="Normal 14 3 2 8" xfId="1073"/>
    <cellStyle name="Normal 14 3 2 9" xfId="1074"/>
    <cellStyle name="Normal 14 3 3" xfId="1075"/>
    <cellStyle name="Normal 14 3 3 2" xfId="1076"/>
    <cellStyle name="Normal 14 3 3 2 2" xfId="1077"/>
    <cellStyle name="Normal 14 3 3 2 2 2" xfId="1078"/>
    <cellStyle name="Normal 14 3 3 2 2 2 2" xfId="1079"/>
    <cellStyle name="Normal 14 3 3 2 2 2 3" xfId="1080"/>
    <cellStyle name="Normal 14 3 3 2 2 2 4" xfId="1081"/>
    <cellStyle name="Normal 14 3 3 2 2 3" xfId="1082"/>
    <cellStyle name="Normal 14 3 3 2 2 4" xfId="1083"/>
    <cellStyle name="Normal 14 3 3 2 2 5" xfId="1084"/>
    <cellStyle name="Normal 14 3 3 2 3" xfId="1085"/>
    <cellStyle name="Normal 14 3 3 2 3 2" xfId="1086"/>
    <cellStyle name="Normal 14 3 3 2 3 3" xfId="1087"/>
    <cellStyle name="Normal 14 3 3 2 3 4" xfId="1088"/>
    <cellStyle name="Normal 14 3 3 2 4" xfId="1089"/>
    <cellStyle name="Normal 14 3 3 2 5" xfId="1090"/>
    <cellStyle name="Normal 14 3 3 2 6" xfId="1091"/>
    <cellStyle name="Normal 14 3 3 3" xfId="1092"/>
    <cellStyle name="Normal 14 3 3 3 2" xfId="1093"/>
    <cellStyle name="Normal 14 3 3 3 2 2" xfId="1094"/>
    <cellStyle name="Normal 14 3 3 3 2 3" xfId="1095"/>
    <cellStyle name="Normal 14 3 3 3 2 4" xfId="1096"/>
    <cellStyle name="Normal 14 3 3 3 3" xfId="1097"/>
    <cellStyle name="Normal 14 3 3 3 4" xfId="1098"/>
    <cellStyle name="Normal 14 3 3 3 5" xfId="1099"/>
    <cellStyle name="Normal 14 3 3 4" xfId="1100"/>
    <cellStyle name="Normal 14 3 3 4 2" xfId="1101"/>
    <cellStyle name="Normal 14 3 3 4 3" xfId="1102"/>
    <cellStyle name="Normal 14 3 3 4 4" xfId="1103"/>
    <cellStyle name="Normal 14 3 3 5" xfId="1104"/>
    <cellStyle name="Normal 14 3 3 5 2" xfId="1105"/>
    <cellStyle name="Normal 14 3 3 5 3" xfId="1106"/>
    <cellStyle name="Normal 14 3 3 5 4" xfId="1107"/>
    <cellStyle name="Normal 14 3 3 6" xfId="1108"/>
    <cellStyle name="Normal 14 3 3 6 2" xfId="1109"/>
    <cellStyle name="Normal 14 3 3 6 3" xfId="1110"/>
    <cellStyle name="Normal 14 3 3 7" xfId="1111"/>
    <cellStyle name="Normal 14 3 3 8" xfId="1112"/>
    <cellStyle name="Normal 14 3 3 9" xfId="1113"/>
    <cellStyle name="Normal 14 3 4" xfId="1114"/>
    <cellStyle name="Normal 14 3 4 2" xfId="1115"/>
    <cellStyle name="Normal 14 3 4 2 2" xfId="1116"/>
    <cellStyle name="Normal 14 3 4 2 2 2" xfId="1117"/>
    <cellStyle name="Normal 14 3 4 2 2 3" xfId="1118"/>
    <cellStyle name="Normal 14 3 4 2 2 4" xfId="1119"/>
    <cellStyle name="Normal 14 3 4 2 3" xfId="1120"/>
    <cellStyle name="Normal 14 3 4 2 4" xfId="1121"/>
    <cellStyle name="Normal 14 3 4 2 5" xfId="1122"/>
    <cellStyle name="Normal 14 3 4 3" xfId="1123"/>
    <cellStyle name="Normal 14 3 4 3 2" xfId="1124"/>
    <cellStyle name="Normal 14 3 4 3 3" xfId="1125"/>
    <cellStyle name="Normal 14 3 4 3 4" xfId="1126"/>
    <cellStyle name="Normal 14 3 4 4" xfId="1127"/>
    <cellStyle name="Normal 14 3 4 5" xfId="1128"/>
    <cellStyle name="Normal 14 3 4 6" xfId="1129"/>
    <cellStyle name="Normal 14 3 5" xfId="1130"/>
    <cellStyle name="Normal 14 3 5 2" xfId="1131"/>
    <cellStyle name="Normal 14 3 5 2 2" xfId="1132"/>
    <cellStyle name="Normal 14 3 5 2 2 2" xfId="1133"/>
    <cellStyle name="Normal 14 3 5 2 2 3" xfId="1134"/>
    <cellStyle name="Normal 14 3 5 2 2 4" xfId="1135"/>
    <cellStyle name="Normal 14 3 5 2 3" xfId="1136"/>
    <cellStyle name="Normal 14 3 5 2 4" xfId="1137"/>
    <cellStyle name="Normal 14 3 5 2 5" xfId="1138"/>
    <cellStyle name="Normal 14 3 5 3" xfId="1139"/>
    <cellStyle name="Normal 14 3 5 3 2" xfId="1140"/>
    <cellStyle name="Normal 14 3 5 3 3" xfId="1141"/>
    <cellStyle name="Normal 14 3 5 3 4" xfId="1142"/>
    <cellStyle name="Normal 14 3 5 4" xfId="1143"/>
    <cellStyle name="Normal 14 3 5 5" xfId="1144"/>
    <cellStyle name="Normal 14 3 5 6" xfId="1145"/>
    <cellStyle name="Normal 14 3 6" xfId="1146"/>
    <cellStyle name="Normal 14 3 6 2" xfId="1147"/>
    <cellStyle name="Normal 14 3 6 2 2" xfId="1148"/>
    <cellStyle name="Normal 14 3 6 2 2 2" xfId="1149"/>
    <cellStyle name="Normal 14 3 6 2 2 3" xfId="1150"/>
    <cellStyle name="Normal 14 3 6 2 2 4" xfId="1151"/>
    <cellStyle name="Normal 14 3 6 2 3" xfId="1152"/>
    <cellStyle name="Normal 14 3 6 2 4" xfId="1153"/>
    <cellStyle name="Normal 14 3 6 2 5" xfId="1154"/>
    <cellStyle name="Normal 14 3 6 3" xfId="1155"/>
    <cellStyle name="Normal 14 3 6 3 2" xfId="1156"/>
    <cellStyle name="Normal 14 3 6 3 3" xfId="1157"/>
    <cellStyle name="Normal 14 3 6 3 4" xfId="1158"/>
    <cellStyle name="Normal 14 3 6 4" xfId="1159"/>
    <cellStyle name="Normal 14 3 6 5" xfId="1160"/>
    <cellStyle name="Normal 14 3 6 6" xfId="1161"/>
    <cellStyle name="Normal 14 3 7" xfId="1162"/>
    <cellStyle name="Normal 14 3 7 2" xfId="1163"/>
    <cellStyle name="Normal 14 3 7 2 2" xfId="1164"/>
    <cellStyle name="Normal 14 3 7 2 3" xfId="1165"/>
    <cellStyle name="Normal 14 3 7 2 4" xfId="1166"/>
    <cellStyle name="Normal 14 3 7 3" xfId="1167"/>
    <cellStyle name="Normal 14 3 7 4" xfId="1168"/>
    <cellStyle name="Normal 14 3 7 5" xfId="1169"/>
    <cellStyle name="Normal 14 3 8" xfId="1170"/>
    <cellStyle name="Normal 14 3 8 2" xfId="1171"/>
    <cellStyle name="Normal 14 3 8 3" xfId="1172"/>
    <cellStyle name="Normal 14 3 8 4" xfId="1173"/>
    <cellStyle name="Normal 14 3 9" xfId="1174"/>
    <cellStyle name="Normal 14 3 9 2" xfId="1175"/>
    <cellStyle name="Normal 14 3 9 3" xfId="1176"/>
    <cellStyle name="Normal 14 3 9 4" xfId="1177"/>
    <cellStyle name="Normal 14 4" xfId="1178"/>
    <cellStyle name="Normal 14 4 2" xfId="1179"/>
    <cellStyle name="Normal 14 4 2 2" xfId="1180"/>
    <cellStyle name="Normal 14 4 2 2 2" xfId="1181"/>
    <cellStyle name="Normal 14 4 2 2 2 2" xfId="1182"/>
    <cellStyle name="Normal 14 4 2 2 2 3" xfId="1183"/>
    <cellStyle name="Normal 14 4 2 2 2 4" xfId="1184"/>
    <cellStyle name="Normal 14 4 2 2 3" xfId="1185"/>
    <cellStyle name="Normal 14 4 2 2 4" xfId="1186"/>
    <cellStyle name="Normal 14 4 2 2 5" xfId="1187"/>
    <cellStyle name="Normal 14 4 2 3" xfId="1188"/>
    <cellStyle name="Normal 14 4 2 3 2" xfId="1189"/>
    <cellStyle name="Normal 14 4 2 3 3" xfId="1190"/>
    <cellStyle name="Normal 14 4 2 3 4" xfId="1191"/>
    <cellStyle name="Normal 14 4 2 4" xfId="1192"/>
    <cellStyle name="Normal 14 4 2 5" xfId="1193"/>
    <cellStyle name="Normal 14 4 2 6" xfId="1194"/>
    <cellStyle name="Normal 14 4 3" xfId="1195"/>
    <cellStyle name="Normal 14 4 3 2" xfId="1196"/>
    <cellStyle name="Normal 14 4 3 2 2" xfId="1197"/>
    <cellStyle name="Normal 14 4 3 2 3" xfId="1198"/>
    <cellStyle name="Normal 14 4 3 2 4" xfId="1199"/>
    <cellStyle name="Normal 14 4 3 3" xfId="1200"/>
    <cellStyle name="Normal 14 4 3 4" xfId="1201"/>
    <cellStyle name="Normal 14 4 3 5" xfId="1202"/>
    <cellStyle name="Normal 14 4 4" xfId="1203"/>
    <cellStyle name="Normal 14 4 4 2" xfId="1204"/>
    <cellStyle name="Normal 14 4 4 3" xfId="1205"/>
    <cellStyle name="Normal 14 4 4 4" xfId="1206"/>
    <cellStyle name="Normal 14 4 5" xfId="1207"/>
    <cellStyle name="Normal 14 4 5 2" xfId="1208"/>
    <cellStyle name="Normal 14 4 5 3" xfId="1209"/>
    <cellStyle name="Normal 14 4 5 4" xfId="1210"/>
    <cellStyle name="Normal 14 4 6" xfId="1211"/>
    <cellStyle name="Normal 14 4 6 2" xfId="1212"/>
    <cellStyle name="Normal 14 4 6 3" xfId="1213"/>
    <cellStyle name="Normal 14 4 7" xfId="1214"/>
    <cellStyle name="Normal 14 4 8" xfId="1215"/>
    <cellStyle name="Normal 14 4 9" xfId="1216"/>
    <cellStyle name="Normal 14 5" xfId="1217"/>
    <cellStyle name="Normal 14 5 2" xfId="1218"/>
    <cellStyle name="Normal 14 5 2 2" xfId="1219"/>
    <cellStyle name="Normal 14 5 2 2 2" xfId="1220"/>
    <cellStyle name="Normal 14 5 2 2 2 2" xfId="1221"/>
    <cellStyle name="Normal 14 5 2 2 2 3" xfId="1222"/>
    <cellStyle name="Normal 14 5 2 2 2 4" xfId="1223"/>
    <cellStyle name="Normal 14 5 2 2 3" xfId="1224"/>
    <cellStyle name="Normal 14 5 2 2 4" xfId="1225"/>
    <cellStyle name="Normal 14 5 2 2 5" xfId="1226"/>
    <cellStyle name="Normal 14 5 2 3" xfId="1227"/>
    <cellStyle name="Normal 14 5 2 3 2" xfId="1228"/>
    <cellStyle name="Normal 14 5 2 3 3" xfId="1229"/>
    <cellStyle name="Normal 14 5 2 3 4" xfId="1230"/>
    <cellStyle name="Normal 14 5 2 4" xfId="1231"/>
    <cellStyle name="Normal 14 5 2 5" xfId="1232"/>
    <cellStyle name="Normal 14 5 2 6" xfId="1233"/>
    <cellStyle name="Normal 14 5 3" xfId="1234"/>
    <cellStyle name="Normal 14 5 3 2" xfId="1235"/>
    <cellStyle name="Normal 14 5 3 2 2" xfId="1236"/>
    <cellStyle name="Normal 14 5 3 2 3" xfId="1237"/>
    <cellStyle name="Normal 14 5 3 2 4" xfId="1238"/>
    <cellStyle name="Normal 14 5 3 3" xfId="1239"/>
    <cellStyle name="Normal 14 5 3 4" xfId="1240"/>
    <cellStyle name="Normal 14 5 3 5" xfId="1241"/>
    <cellStyle name="Normal 14 5 4" xfId="1242"/>
    <cellStyle name="Normal 14 5 4 2" xfId="1243"/>
    <cellStyle name="Normal 14 5 4 3" xfId="1244"/>
    <cellStyle name="Normal 14 5 4 4" xfId="1245"/>
    <cellStyle name="Normal 14 5 5" xfId="1246"/>
    <cellStyle name="Normal 14 5 5 2" xfId="1247"/>
    <cellStyle name="Normal 14 5 5 3" xfId="1248"/>
    <cellStyle name="Normal 14 5 5 4" xfId="1249"/>
    <cellStyle name="Normal 14 5 6" xfId="1250"/>
    <cellStyle name="Normal 14 5 6 2" xfId="1251"/>
    <cellStyle name="Normal 14 5 6 3" xfId="1252"/>
    <cellStyle name="Normal 14 5 7" xfId="1253"/>
    <cellStyle name="Normal 14 5 8" xfId="1254"/>
    <cellStyle name="Normal 14 5 9" xfId="1255"/>
    <cellStyle name="Normal 14 6" xfId="1256"/>
    <cellStyle name="Normal 14 6 2" xfId="1257"/>
    <cellStyle name="Normal 14 6 2 2" xfId="1258"/>
    <cellStyle name="Normal 14 6 2 2 2" xfId="1259"/>
    <cellStyle name="Normal 14 6 2 2 3" xfId="1260"/>
    <cellStyle name="Normal 14 6 2 2 4" xfId="1261"/>
    <cellStyle name="Normal 14 6 2 3" xfId="1262"/>
    <cellStyle name="Normal 14 6 2 4" xfId="1263"/>
    <cellStyle name="Normal 14 6 2 5" xfId="1264"/>
    <cellStyle name="Normal 14 6 3" xfId="1265"/>
    <cellStyle name="Normal 14 6 3 2" xfId="1266"/>
    <cellStyle name="Normal 14 6 3 3" xfId="1267"/>
    <cellStyle name="Normal 14 6 3 4" xfId="1268"/>
    <cellStyle name="Normal 14 6 4" xfId="1269"/>
    <cellStyle name="Normal 14 6 5" xfId="1270"/>
    <cellStyle name="Normal 14 6 6" xfId="1271"/>
    <cellStyle name="Normal 14 7" xfId="1272"/>
    <cellStyle name="Normal 14 7 2" xfId="1273"/>
    <cellStyle name="Normal 14 7 2 2" xfId="1274"/>
    <cellStyle name="Normal 14 7 2 2 2" xfId="1275"/>
    <cellStyle name="Normal 14 7 2 2 3" xfId="1276"/>
    <cellStyle name="Normal 14 7 2 2 4" xfId="1277"/>
    <cellStyle name="Normal 14 7 2 3" xfId="1278"/>
    <cellStyle name="Normal 14 7 2 4" xfId="1279"/>
    <cellStyle name="Normal 14 7 2 5" xfId="1280"/>
    <cellStyle name="Normal 14 7 3" xfId="1281"/>
    <cellStyle name="Normal 14 7 3 2" xfId="1282"/>
    <cellStyle name="Normal 14 7 3 3" xfId="1283"/>
    <cellStyle name="Normal 14 7 3 4" xfId="1284"/>
    <cellStyle name="Normal 14 7 4" xfId="1285"/>
    <cellStyle name="Normal 14 7 5" xfId="1286"/>
    <cellStyle name="Normal 14 7 6" xfId="1287"/>
    <cellStyle name="Normal 14 8" xfId="1288"/>
    <cellStyle name="Normal 14 8 2" xfId="1289"/>
    <cellStyle name="Normal 14 8 2 2" xfId="1290"/>
    <cellStyle name="Normal 14 8 2 2 2" xfId="1291"/>
    <cellStyle name="Normal 14 8 2 2 3" xfId="1292"/>
    <cellStyle name="Normal 14 8 2 2 4" xfId="1293"/>
    <cellStyle name="Normal 14 8 2 3" xfId="1294"/>
    <cellStyle name="Normal 14 8 2 4" xfId="1295"/>
    <cellStyle name="Normal 14 8 2 5" xfId="1296"/>
    <cellStyle name="Normal 14 8 3" xfId="1297"/>
    <cellStyle name="Normal 14 8 3 2" xfId="1298"/>
    <cellStyle name="Normal 14 8 3 3" xfId="1299"/>
    <cellStyle name="Normal 14 8 3 4" xfId="1300"/>
    <cellStyle name="Normal 14 8 4" xfId="1301"/>
    <cellStyle name="Normal 14 8 5" xfId="1302"/>
    <cellStyle name="Normal 14 8 6" xfId="1303"/>
    <cellStyle name="Normal 14 9" xfId="1304"/>
    <cellStyle name="Normal 14 9 2" xfId="1305"/>
    <cellStyle name="Normal 14 9 2 2" xfId="1306"/>
    <cellStyle name="Normal 14 9 2 3" xfId="1307"/>
    <cellStyle name="Normal 14 9 2 4" xfId="1308"/>
    <cellStyle name="Normal 14 9 3" xfId="1309"/>
    <cellStyle name="Normal 14 9 4" xfId="1310"/>
    <cellStyle name="Normal 14 9 5" xfId="1311"/>
    <cellStyle name="Normal 140" xfId="1312"/>
    <cellStyle name="Normal 141" xfId="1313"/>
    <cellStyle name="Normal 142" xfId="1314"/>
    <cellStyle name="Normal 143" xfId="1315"/>
    <cellStyle name="Normal 144" xfId="1316"/>
    <cellStyle name="Normal 145" xfId="1317"/>
    <cellStyle name="Normal 146" xfId="1318"/>
    <cellStyle name="Normal 147" xfId="1319"/>
    <cellStyle name="Normal 148" xfId="1320"/>
    <cellStyle name="Normal 149" xfId="1321"/>
    <cellStyle name="Normal 15" xfId="1322"/>
    <cellStyle name="Normal 15 2" xfId="1323"/>
    <cellStyle name="Normal 150" xfId="1324"/>
    <cellStyle name="Normal 151" xfId="1325"/>
    <cellStyle name="Normal 152" xfId="1326"/>
    <cellStyle name="Normal 153" xfId="1327"/>
    <cellStyle name="Normal 154" xfId="1328"/>
    <cellStyle name="Normal 155" xfId="1329"/>
    <cellStyle name="Normal 156" xfId="1330"/>
    <cellStyle name="Normal 157" xfId="1331"/>
    <cellStyle name="Normal 158" xfId="1332"/>
    <cellStyle name="Normal 159" xfId="1333"/>
    <cellStyle name="Normal 16" xfId="1334"/>
    <cellStyle name="Normal 16 10" xfId="1335"/>
    <cellStyle name="Normal 16 10 2" xfId="1336"/>
    <cellStyle name="Normal 16 10 3" xfId="1337"/>
    <cellStyle name="Normal 16 10 4" xfId="1338"/>
    <cellStyle name="Normal 16 11" xfId="1339"/>
    <cellStyle name="Normal 16 11 2" xfId="1340"/>
    <cellStyle name="Normal 16 11 3" xfId="1341"/>
    <cellStyle name="Normal 16 11 4" xfId="1342"/>
    <cellStyle name="Normal 16 12" xfId="1343"/>
    <cellStyle name="Normal 16 12 2" xfId="1344"/>
    <cellStyle name="Normal 16 12 3" xfId="1345"/>
    <cellStyle name="Normal 16 12 4" xfId="1346"/>
    <cellStyle name="Normal 16 13" xfId="1347"/>
    <cellStyle name="Normal 16 13 2" xfId="1348"/>
    <cellStyle name="Normal 16 13 3" xfId="1349"/>
    <cellStyle name="Normal 16 14" xfId="1350"/>
    <cellStyle name="Normal 16 14 2" xfId="1351"/>
    <cellStyle name="Normal 16 15" xfId="1352"/>
    <cellStyle name="Normal 16 16" xfId="1353"/>
    <cellStyle name="Normal 16 2" xfId="1354"/>
    <cellStyle name="Normal 16 2 10" xfId="1355"/>
    <cellStyle name="Normal 16 2 10 2" xfId="1356"/>
    <cellStyle name="Normal 16 2 10 3" xfId="1357"/>
    <cellStyle name="Normal 16 2 10 4" xfId="1358"/>
    <cellStyle name="Normal 16 2 11" xfId="1359"/>
    <cellStyle name="Normal 16 2 11 2" xfId="1360"/>
    <cellStyle name="Normal 16 2 11 3" xfId="1361"/>
    <cellStyle name="Normal 16 2 12" xfId="1362"/>
    <cellStyle name="Normal 16 2 12 2" xfId="1363"/>
    <cellStyle name="Normal 16 2 13" xfId="1364"/>
    <cellStyle name="Normal 16 2 14" xfId="1365"/>
    <cellStyle name="Normal 16 2 2" xfId="1366"/>
    <cellStyle name="Normal 16 2 2 2" xfId="1367"/>
    <cellStyle name="Normal 16 2 2 2 2" xfId="1368"/>
    <cellStyle name="Normal 16 2 2 2 2 2" xfId="1369"/>
    <cellStyle name="Normal 16 2 2 2 2 2 2" xfId="1370"/>
    <cellStyle name="Normal 16 2 2 2 2 2 3" xfId="1371"/>
    <cellStyle name="Normal 16 2 2 2 2 2 4" xfId="1372"/>
    <cellStyle name="Normal 16 2 2 2 2 3" xfId="1373"/>
    <cellStyle name="Normal 16 2 2 2 2 4" xfId="1374"/>
    <cellStyle name="Normal 16 2 2 2 2 5" xfId="1375"/>
    <cellStyle name="Normal 16 2 2 2 3" xfId="1376"/>
    <cellStyle name="Normal 16 2 2 2 3 2" xfId="1377"/>
    <cellStyle name="Normal 16 2 2 2 3 3" xfId="1378"/>
    <cellStyle name="Normal 16 2 2 2 3 4" xfId="1379"/>
    <cellStyle name="Normal 16 2 2 2 4" xfId="1380"/>
    <cellStyle name="Normal 16 2 2 2 5" xfId="1381"/>
    <cellStyle name="Normal 16 2 2 2 6" xfId="1382"/>
    <cellStyle name="Normal 16 2 2 3" xfId="1383"/>
    <cellStyle name="Normal 16 2 2 3 2" xfId="1384"/>
    <cellStyle name="Normal 16 2 2 3 2 2" xfId="1385"/>
    <cellStyle name="Normal 16 2 2 3 2 3" xfId="1386"/>
    <cellStyle name="Normal 16 2 2 3 2 4" xfId="1387"/>
    <cellStyle name="Normal 16 2 2 3 3" xfId="1388"/>
    <cellStyle name="Normal 16 2 2 3 4" xfId="1389"/>
    <cellStyle name="Normal 16 2 2 3 5" xfId="1390"/>
    <cellStyle name="Normal 16 2 2 4" xfId="1391"/>
    <cellStyle name="Normal 16 2 2 4 2" xfId="1392"/>
    <cellStyle name="Normal 16 2 2 4 3" xfId="1393"/>
    <cellStyle name="Normal 16 2 2 4 4" xfId="1394"/>
    <cellStyle name="Normal 16 2 2 5" xfId="1395"/>
    <cellStyle name="Normal 16 2 2 5 2" xfId="1396"/>
    <cellStyle name="Normal 16 2 2 5 3" xfId="1397"/>
    <cellStyle name="Normal 16 2 2 5 4" xfId="1398"/>
    <cellStyle name="Normal 16 2 2 6" xfId="1399"/>
    <cellStyle name="Normal 16 2 2 6 2" xfId="1400"/>
    <cellStyle name="Normal 16 2 2 6 3" xfId="1401"/>
    <cellStyle name="Normal 16 2 2 7" xfId="1402"/>
    <cellStyle name="Normal 16 2 2 8" xfId="1403"/>
    <cellStyle name="Normal 16 2 2 9" xfId="1404"/>
    <cellStyle name="Normal 16 2 3" xfId="1405"/>
    <cellStyle name="Normal 16 2 3 2" xfId="1406"/>
    <cellStyle name="Normal 16 2 3 2 2" xfId="1407"/>
    <cellStyle name="Normal 16 2 3 2 2 2" xfId="1408"/>
    <cellStyle name="Normal 16 2 3 2 2 2 2" xfId="1409"/>
    <cellStyle name="Normal 16 2 3 2 2 2 3" xfId="1410"/>
    <cellStyle name="Normal 16 2 3 2 2 2 4" xfId="1411"/>
    <cellStyle name="Normal 16 2 3 2 2 3" xfId="1412"/>
    <cellStyle name="Normal 16 2 3 2 2 4" xfId="1413"/>
    <cellStyle name="Normal 16 2 3 2 2 5" xfId="1414"/>
    <cellStyle name="Normal 16 2 3 2 3" xfId="1415"/>
    <cellStyle name="Normal 16 2 3 2 3 2" xfId="1416"/>
    <cellStyle name="Normal 16 2 3 2 3 3" xfId="1417"/>
    <cellStyle name="Normal 16 2 3 2 3 4" xfId="1418"/>
    <cellStyle name="Normal 16 2 3 2 4" xfId="1419"/>
    <cellStyle name="Normal 16 2 3 2 5" xfId="1420"/>
    <cellStyle name="Normal 16 2 3 2 6" xfId="1421"/>
    <cellStyle name="Normal 16 2 3 3" xfId="1422"/>
    <cellStyle name="Normal 16 2 3 3 2" xfId="1423"/>
    <cellStyle name="Normal 16 2 3 3 2 2" xfId="1424"/>
    <cellStyle name="Normal 16 2 3 3 2 3" xfId="1425"/>
    <cellStyle name="Normal 16 2 3 3 2 4" xfId="1426"/>
    <cellStyle name="Normal 16 2 3 3 3" xfId="1427"/>
    <cellStyle name="Normal 16 2 3 3 4" xfId="1428"/>
    <cellStyle name="Normal 16 2 3 3 5" xfId="1429"/>
    <cellStyle name="Normal 16 2 3 4" xfId="1430"/>
    <cellStyle name="Normal 16 2 3 4 2" xfId="1431"/>
    <cellStyle name="Normal 16 2 3 4 3" xfId="1432"/>
    <cellStyle name="Normal 16 2 3 4 4" xfId="1433"/>
    <cellStyle name="Normal 16 2 3 5" xfId="1434"/>
    <cellStyle name="Normal 16 2 3 5 2" xfId="1435"/>
    <cellStyle name="Normal 16 2 3 5 3" xfId="1436"/>
    <cellStyle name="Normal 16 2 3 5 4" xfId="1437"/>
    <cellStyle name="Normal 16 2 3 6" xfId="1438"/>
    <cellStyle name="Normal 16 2 3 6 2" xfId="1439"/>
    <cellStyle name="Normal 16 2 3 6 3" xfId="1440"/>
    <cellStyle name="Normal 16 2 3 7" xfId="1441"/>
    <cellStyle name="Normal 16 2 3 8" xfId="1442"/>
    <cellStyle name="Normal 16 2 3 9" xfId="1443"/>
    <cellStyle name="Normal 16 2 4" xfId="1444"/>
    <cellStyle name="Normal 16 2 4 2" xfId="1445"/>
    <cellStyle name="Normal 16 2 4 2 2" xfId="1446"/>
    <cellStyle name="Normal 16 2 4 2 2 2" xfId="1447"/>
    <cellStyle name="Normal 16 2 4 2 2 3" xfId="1448"/>
    <cellStyle name="Normal 16 2 4 2 2 4" xfId="1449"/>
    <cellStyle name="Normal 16 2 4 2 3" xfId="1450"/>
    <cellStyle name="Normal 16 2 4 2 4" xfId="1451"/>
    <cellStyle name="Normal 16 2 4 2 5" xfId="1452"/>
    <cellStyle name="Normal 16 2 4 3" xfId="1453"/>
    <cellStyle name="Normal 16 2 4 3 2" xfId="1454"/>
    <cellStyle name="Normal 16 2 4 3 3" xfId="1455"/>
    <cellStyle name="Normal 16 2 4 3 4" xfId="1456"/>
    <cellStyle name="Normal 16 2 4 4" xfId="1457"/>
    <cellStyle name="Normal 16 2 4 5" xfId="1458"/>
    <cellStyle name="Normal 16 2 4 6" xfId="1459"/>
    <cellStyle name="Normal 16 2 5" xfId="1460"/>
    <cellStyle name="Normal 16 2 5 2" xfId="1461"/>
    <cellStyle name="Normal 16 2 5 2 2" xfId="1462"/>
    <cellStyle name="Normal 16 2 5 2 2 2" xfId="1463"/>
    <cellStyle name="Normal 16 2 5 2 2 3" xfId="1464"/>
    <cellStyle name="Normal 16 2 5 2 2 4" xfId="1465"/>
    <cellStyle name="Normal 16 2 5 2 3" xfId="1466"/>
    <cellStyle name="Normal 16 2 5 2 4" xfId="1467"/>
    <cellStyle name="Normal 16 2 5 2 5" xfId="1468"/>
    <cellStyle name="Normal 16 2 5 3" xfId="1469"/>
    <cellStyle name="Normal 16 2 5 3 2" xfId="1470"/>
    <cellStyle name="Normal 16 2 5 3 3" xfId="1471"/>
    <cellStyle name="Normal 16 2 5 3 4" xfId="1472"/>
    <cellStyle name="Normal 16 2 5 4" xfId="1473"/>
    <cellStyle name="Normal 16 2 5 5" xfId="1474"/>
    <cellStyle name="Normal 16 2 5 6" xfId="1475"/>
    <cellStyle name="Normal 16 2 6" xfId="1476"/>
    <cellStyle name="Normal 16 2 6 2" xfId="1477"/>
    <cellStyle name="Normal 16 2 6 2 2" xfId="1478"/>
    <cellStyle name="Normal 16 2 6 2 2 2" xfId="1479"/>
    <cellStyle name="Normal 16 2 6 2 2 3" xfId="1480"/>
    <cellStyle name="Normal 16 2 6 2 2 4" xfId="1481"/>
    <cellStyle name="Normal 16 2 6 2 3" xfId="1482"/>
    <cellStyle name="Normal 16 2 6 2 4" xfId="1483"/>
    <cellStyle name="Normal 16 2 6 2 5" xfId="1484"/>
    <cellStyle name="Normal 16 2 6 3" xfId="1485"/>
    <cellStyle name="Normal 16 2 6 3 2" xfId="1486"/>
    <cellStyle name="Normal 16 2 6 3 3" xfId="1487"/>
    <cellStyle name="Normal 16 2 6 3 4" xfId="1488"/>
    <cellStyle name="Normal 16 2 6 4" xfId="1489"/>
    <cellStyle name="Normal 16 2 6 5" xfId="1490"/>
    <cellStyle name="Normal 16 2 6 6" xfId="1491"/>
    <cellStyle name="Normal 16 2 7" xfId="1492"/>
    <cellStyle name="Normal 16 2 7 2" xfId="1493"/>
    <cellStyle name="Normal 16 2 7 2 2" xfId="1494"/>
    <cellStyle name="Normal 16 2 7 2 3" xfId="1495"/>
    <cellStyle name="Normal 16 2 7 2 4" xfId="1496"/>
    <cellStyle name="Normal 16 2 7 3" xfId="1497"/>
    <cellStyle name="Normal 16 2 7 4" xfId="1498"/>
    <cellStyle name="Normal 16 2 7 5" xfId="1499"/>
    <cellStyle name="Normal 16 2 8" xfId="1500"/>
    <cellStyle name="Normal 16 2 8 2" xfId="1501"/>
    <cellStyle name="Normal 16 2 8 3" xfId="1502"/>
    <cellStyle name="Normal 16 2 8 4" xfId="1503"/>
    <cellStyle name="Normal 16 2 9" xfId="1504"/>
    <cellStyle name="Normal 16 2 9 2" xfId="1505"/>
    <cellStyle name="Normal 16 2 9 3" xfId="1506"/>
    <cellStyle name="Normal 16 2 9 4" xfId="1507"/>
    <cellStyle name="Normal 16 3" xfId="1508"/>
    <cellStyle name="Normal 16 3 10" xfId="1509"/>
    <cellStyle name="Normal 16 3 10 2" xfId="1510"/>
    <cellStyle name="Normal 16 3 10 3" xfId="1511"/>
    <cellStyle name="Normal 16 3 10 4" xfId="1512"/>
    <cellStyle name="Normal 16 3 11" xfId="1513"/>
    <cellStyle name="Normal 16 3 11 2" xfId="1514"/>
    <cellStyle name="Normal 16 3 11 3" xfId="1515"/>
    <cellStyle name="Normal 16 3 12" xfId="1516"/>
    <cellStyle name="Normal 16 3 12 2" xfId="1517"/>
    <cellStyle name="Normal 16 3 13" xfId="1518"/>
    <cellStyle name="Normal 16 3 14" xfId="1519"/>
    <cellStyle name="Normal 16 3 2" xfId="1520"/>
    <cellStyle name="Normal 16 3 2 2" xfId="1521"/>
    <cellStyle name="Normal 16 3 2 2 2" xfId="1522"/>
    <cellStyle name="Normal 16 3 2 2 2 2" xfId="1523"/>
    <cellStyle name="Normal 16 3 2 2 2 2 2" xfId="1524"/>
    <cellStyle name="Normal 16 3 2 2 2 2 3" xfId="1525"/>
    <cellStyle name="Normal 16 3 2 2 2 2 4" xfId="1526"/>
    <cellStyle name="Normal 16 3 2 2 2 3" xfId="1527"/>
    <cellStyle name="Normal 16 3 2 2 2 4" xfId="1528"/>
    <cellStyle name="Normal 16 3 2 2 2 5" xfId="1529"/>
    <cellStyle name="Normal 16 3 2 2 3" xfId="1530"/>
    <cellStyle name="Normal 16 3 2 2 3 2" xfId="1531"/>
    <cellStyle name="Normal 16 3 2 2 3 3" xfId="1532"/>
    <cellStyle name="Normal 16 3 2 2 3 4" xfId="1533"/>
    <cellStyle name="Normal 16 3 2 2 4" xfId="1534"/>
    <cellStyle name="Normal 16 3 2 2 5" xfId="1535"/>
    <cellStyle name="Normal 16 3 2 2 6" xfId="1536"/>
    <cellStyle name="Normal 16 3 2 3" xfId="1537"/>
    <cellStyle name="Normal 16 3 2 3 2" xfId="1538"/>
    <cellStyle name="Normal 16 3 2 3 2 2" xfId="1539"/>
    <cellStyle name="Normal 16 3 2 3 2 3" xfId="1540"/>
    <cellStyle name="Normal 16 3 2 3 2 4" xfId="1541"/>
    <cellStyle name="Normal 16 3 2 3 3" xfId="1542"/>
    <cellStyle name="Normal 16 3 2 3 4" xfId="1543"/>
    <cellStyle name="Normal 16 3 2 3 5" xfId="1544"/>
    <cellStyle name="Normal 16 3 2 4" xfId="1545"/>
    <cellStyle name="Normal 16 3 2 4 2" xfId="1546"/>
    <cellStyle name="Normal 16 3 2 4 3" xfId="1547"/>
    <cellStyle name="Normal 16 3 2 4 4" xfId="1548"/>
    <cellStyle name="Normal 16 3 2 5" xfId="1549"/>
    <cellStyle name="Normal 16 3 2 5 2" xfId="1550"/>
    <cellStyle name="Normal 16 3 2 5 3" xfId="1551"/>
    <cellStyle name="Normal 16 3 2 5 4" xfId="1552"/>
    <cellStyle name="Normal 16 3 2 6" xfId="1553"/>
    <cellStyle name="Normal 16 3 2 6 2" xfId="1554"/>
    <cellStyle name="Normal 16 3 2 6 3" xfId="1555"/>
    <cellStyle name="Normal 16 3 2 7" xfId="1556"/>
    <cellStyle name="Normal 16 3 2 8" xfId="1557"/>
    <cellStyle name="Normal 16 3 2 9" xfId="1558"/>
    <cellStyle name="Normal 16 3 3" xfId="1559"/>
    <cellStyle name="Normal 16 3 3 2" xfId="1560"/>
    <cellStyle name="Normal 16 3 3 2 2" xfId="1561"/>
    <cellStyle name="Normal 16 3 3 2 2 2" xfId="1562"/>
    <cellStyle name="Normal 16 3 3 2 2 2 2" xfId="1563"/>
    <cellStyle name="Normal 16 3 3 2 2 2 3" xfId="1564"/>
    <cellStyle name="Normal 16 3 3 2 2 2 4" xfId="1565"/>
    <cellStyle name="Normal 16 3 3 2 2 3" xfId="1566"/>
    <cellStyle name="Normal 16 3 3 2 2 4" xfId="1567"/>
    <cellStyle name="Normal 16 3 3 2 2 5" xfId="1568"/>
    <cellStyle name="Normal 16 3 3 2 3" xfId="1569"/>
    <cellStyle name="Normal 16 3 3 2 3 2" xfId="1570"/>
    <cellStyle name="Normal 16 3 3 2 3 3" xfId="1571"/>
    <cellStyle name="Normal 16 3 3 2 3 4" xfId="1572"/>
    <cellStyle name="Normal 16 3 3 2 4" xfId="1573"/>
    <cellStyle name="Normal 16 3 3 2 5" xfId="1574"/>
    <cellStyle name="Normal 16 3 3 2 6" xfId="1575"/>
    <cellStyle name="Normal 16 3 3 3" xfId="1576"/>
    <cellStyle name="Normal 16 3 3 3 2" xfId="1577"/>
    <cellStyle name="Normal 16 3 3 3 2 2" xfId="1578"/>
    <cellStyle name="Normal 16 3 3 3 2 3" xfId="1579"/>
    <cellStyle name="Normal 16 3 3 3 2 4" xfId="1580"/>
    <cellStyle name="Normal 16 3 3 3 3" xfId="1581"/>
    <cellStyle name="Normal 16 3 3 3 4" xfId="1582"/>
    <cellStyle name="Normal 16 3 3 3 5" xfId="1583"/>
    <cellStyle name="Normal 16 3 3 4" xfId="1584"/>
    <cellStyle name="Normal 16 3 3 4 2" xfId="1585"/>
    <cellStyle name="Normal 16 3 3 4 3" xfId="1586"/>
    <cellStyle name="Normal 16 3 3 4 4" xfId="1587"/>
    <cellStyle name="Normal 16 3 3 5" xfId="1588"/>
    <cellStyle name="Normal 16 3 3 5 2" xfId="1589"/>
    <cellStyle name="Normal 16 3 3 5 3" xfId="1590"/>
    <cellStyle name="Normal 16 3 3 5 4" xfId="1591"/>
    <cellStyle name="Normal 16 3 3 6" xfId="1592"/>
    <cellStyle name="Normal 16 3 3 6 2" xfId="1593"/>
    <cellStyle name="Normal 16 3 3 6 3" xfId="1594"/>
    <cellStyle name="Normal 16 3 3 7" xfId="1595"/>
    <cellStyle name="Normal 16 3 3 8" xfId="1596"/>
    <cellStyle name="Normal 16 3 3 9" xfId="1597"/>
    <cellStyle name="Normal 16 3 4" xfId="1598"/>
    <cellStyle name="Normal 16 3 4 2" xfId="1599"/>
    <cellStyle name="Normal 16 3 4 2 2" xfId="1600"/>
    <cellStyle name="Normal 16 3 4 2 2 2" xfId="1601"/>
    <cellStyle name="Normal 16 3 4 2 2 3" xfId="1602"/>
    <cellStyle name="Normal 16 3 4 2 2 4" xfId="1603"/>
    <cellStyle name="Normal 16 3 4 2 3" xfId="1604"/>
    <cellStyle name="Normal 16 3 4 2 4" xfId="1605"/>
    <cellStyle name="Normal 16 3 4 2 5" xfId="1606"/>
    <cellStyle name="Normal 16 3 4 3" xfId="1607"/>
    <cellStyle name="Normal 16 3 4 3 2" xfId="1608"/>
    <cellStyle name="Normal 16 3 4 3 3" xfId="1609"/>
    <cellStyle name="Normal 16 3 4 3 4" xfId="1610"/>
    <cellStyle name="Normal 16 3 4 4" xfId="1611"/>
    <cellStyle name="Normal 16 3 4 5" xfId="1612"/>
    <cellStyle name="Normal 16 3 4 6" xfId="1613"/>
    <cellStyle name="Normal 16 3 5" xfId="1614"/>
    <cellStyle name="Normal 16 3 5 2" xfId="1615"/>
    <cellStyle name="Normal 16 3 5 2 2" xfId="1616"/>
    <cellStyle name="Normal 16 3 5 2 2 2" xfId="1617"/>
    <cellStyle name="Normal 16 3 5 2 2 3" xfId="1618"/>
    <cellStyle name="Normal 16 3 5 2 2 4" xfId="1619"/>
    <cellStyle name="Normal 16 3 5 2 3" xfId="1620"/>
    <cellStyle name="Normal 16 3 5 2 4" xfId="1621"/>
    <cellStyle name="Normal 16 3 5 2 5" xfId="1622"/>
    <cellStyle name="Normal 16 3 5 3" xfId="1623"/>
    <cellStyle name="Normal 16 3 5 3 2" xfId="1624"/>
    <cellStyle name="Normal 16 3 5 3 3" xfId="1625"/>
    <cellStyle name="Normal 16 3 5 3 4" xfId="1626"/>
    <cellStyle name="Normal 16 3 5 4" xfId="1627"/>
    <cellStyle name="Normal 16 3 5 5" xfId="1628"/>
    <cellStyle name="Normal 16 3 5 6" xfId="1629"/>
    <cellStyle name="Normal 16 3 6" xfId="1630"/>
    <cellStyle name="Normal 16 3 6 2" xfId="1631"/>
    <cellStyle name="Normal 16 3 6 2 2" xfId="1632"/>
    <cellStyle name="Normal 16 3 6 2 2 2" xfId="1633"/>
    <cellStyle name="Normal 16 3 6 2 2 3" xfId="1634"/>
    <cellStyle name="Normal 16 3 6 2 2 4" xfId="1635"/>
    <cellStyle name="Normal 16 3 6 2 3" xfId="1636"/>
    <cellStyle name="Normal 16 3 6 2 4" xfId="1637"/>
    <cellStyle name="Normal 16 3 6 2 5" xfId="1638"/>
    <cellStyle name="Normal 16 3 6 3" xfId="1639"/>
    <cellStyle name="Normal 16 3 6 3 2" xfId="1640"/>
    <cellStyle name="Normal 16 3 6 3 3" xfId="1641"/>
    <cellStyle name="Normal 16 3 6 3 4" xfId="1642"/>
    <cellStyle name="Normal 16 3 6 4" xfId="1643"/>
    <cellStyle name="Normal 16 3 6 5" xfId="1644"/>
    <cellStyle name="Normal 16 3 6 6" xfId="1645"/>
    <cellStyle name="Normal 16 3 7" xfId="1646"/>
    <cellStyle name="Normal 16 3 7 2" xfId="1647"/>
    <cellStyle name="Normal 16 3 7 2 2" xfId="1648"/>
    <cellStyle name="Normal 16 3 7 2 3" xfId="1649"/>
    <cellStyle name="Normal 16 3 7 2 4" xfId="1650"/>
    <cellStyle name="Normal 16 3 7 3" xfId="1651"/>
    <cellStyle name="Normal 16 3 7 4" xfId="1652"/>
    <cellStyle name="Normal 16 3 7 5" xfId="1653"/>
    <cellStyle name="Normal 16 3 8" xfId="1654"/>
    <cellStyle name="Normal 16 3 8 2" xfId="1655"/>
    <cellStyle name="Normal 16 3 8 3" xfId="1656"/>
    <cellStyle name="Normal 16 3 8 4" xfId="1657"/>
    <cellStyle name="Normal 16 3 9" xfId="1658"/>
    <cellStyle name="Normal 16 3 9 2" xfId="1659"/>
    <cellStyle name="Normal 16 3 9 3" xfId="1660"/>
    <cellStyle name="Normal 16 3 9 4" xfId="1661"/>
    <cellStyle name="Normal 16 4" xfId="1662"/>
    <cellStyle name="Normal 16 4 2" xfId="1663"/>
    <cellStyle name="Normal 16 4 2 2" xfId="1664"/>
    <cellStyle name="Normal 16 4 2 2 2" xfId="1665"/>
    <cellStyle name="Normal 16 4 2 2 2 2" xfId="1666"/>
    <cellStyle name="Normal 16 4 2 2 2 3" xfId="1667"/>
    <cellStyle name="Normal 16 4 2 2 2 4" xfId="1668"/>
    <cellStyle name="Normal 16 4 2 2 3" xfId="1669"/>
    <cellStyle name="Normal 16 4 2 2 4" xfId="1670"/>
    <cellStyle name="Normal 16 4 2 2 5" xfId="1671"/>
    <cellStyle name="Normal 16 4 2 3" xfId="1672"/>
    <cellStyle name="Normal 16 4 2 3 2" xfId="1673"/>
    <cellStyle name="Normal 16 4 2 3 3" xfId="1674"/>
    <cellStyle name="Normal 16 4 2 3 4" xfId="1675"/>
    <cellStyle name="Normal 16 4 2 4" xfId="1676"/>
    <cellStyle name="Normal 16 4 2 5" xfId="1677"/>
    <cellStyle name="Normal 16 4 2 6" xfId="1678"/>
    <cellStyle name="Normal 16 4 3" xfId="1679"/>
    <cellStyle name="Normal 16 4 3 2" xfId="1680"/>
    <cellStyle name="Normal 16 4 3 2 2" xfId="1681"/>
    <cellStyle name="Normal 16 4 3 2 3" xfId="1682"/>
    <cellStyle name="Normal 16 4 3 2 4" xfId="1683"/>
    <cellStyle name="Normal 16 4 3 3" xfId="1684"/>
    <cellStyle name="Normal 16 4 3 4" xfId="1685"/>
    <cellStyle name="Normal 16 4 3 5" xfId="1686"/>
    <cellStyle name="Normal 16 4 4" xfId="1687"/>
    <cellStyle name="Normal 16 4 4 2" xfId="1688"/>
    <cellStyle name="Normal 16 4 4 3" xfId="1689"/>
    <cellStyle name="Normal 16 4 4 4" xfId="1690"/>
    <cellStyle name="Normal 16 4 5" xfId="1691"/>
    <cellStyle name="Normal 16 4 5 2" xfId="1692"/>
    <cellStyle name="Normal 16 4 5 3" xfId="1693"/>
    <cellStyle name="Normal 16 4 5 4" xfId="1694"/>
    <cellStyle name="Normal 16 4 6" xfId="1695"/>
    <cellStyle name="Normal 16 4 6 2" xfId="1696"/>
    <cellStyle name="Normal 16 4 6 3" xfId="1697"/>
    <cellStyle name="Normal 16 4 7" xfId="1698"/>
    <cellStyle name="Normal 16 4 8" xfId="1699"/>
    <cellStyle name="Normal 16 4 9" xfId="1700"/>
    <cellStyle name="Normal 16 5" xfId="1701"/>
    <cellStyle name="Normal 16 5 2" xfId="1702"/>
    <cellStyle name="Normal 16 5 2 2" xfId="1703"/>
    <cellStyle name="Normal 16 5 2 2 2" xfId="1704"/>
    <cellStyle name="Normal 16 5 2 2 2 2" xfId="1705"/>
    <cellStyle name="Normal 16 5 2 2 2 3" xfId="1706"/>
    <cellStyle name="Normal 16 5 2 2 2 4" xfId="1707"/>
    <cellStyle name="Normal 16 5 2 2 3" xfId="1708"/>
    <cellStyle name="Normal 16 5 2 2 4" xfId="1709"/>
    <cellStyle name="Normal 16 5 2 2 5" xfId="1710"/>
    <cellStyle name="Normal 16 5 2 3" xfId="1711"/>
    <cellStyle name="Normal 16 5 2 3 2" xfId="1712"/>
    <cellStyle name="Normal 16 5 2 3 3" xfId="1713"/>
    <cellStyle name="Normal 16 5 2 3 4" xfId="1714"/>
    <cellStyle name="Normal 16 5 2 4" xfId="1715"/>
    <cellStyle name="Normal 16 5 2 5" xfId="1716"/>
    <cellStyle name="Normal 16 5 2 6" xfId="1717"/>
    <cellStyle name="Normal 16 5 3" xfId="1718"/>
    <cellStyle name="Normal 16 5 3 2" xfId="1719"/>
    <cellStyle name="Normal 16 5 3 2 2" xfId="1720"/>
    <cellStyle name="Normal 16 5 3 2 3" xfId="1721"/>
    <cellStyle name="Normal 16 5 3 2 4" xfId="1722"/>
    <cellStyle name="Normal 16 5 3 3" xfId="1723"/>
    <cellStyle name="Normal 16 5 3 4" xfId="1724"/>
    <cellStyle name="Normal 16 5 3 5" xfId="1725"/>
    <cellStyle name="Normal 16 5 4" xfId="1726"/>
    <cellStyle name="Normal 16 5 4 2" xfId="1727"/>
    <cellStyle name="Normal 16 5 4 3" xfId="1728"/>
    <cellStyle name="Normal 16 5 4 4" xfId="1729"/>
    <cellStyle name="Normal 16 5 5" xfId="1730"/>
    <cellStyle name="Normal 16 5 5 2" xfId="1731"/>
    <cellStyle name="Normal 16 5 5 3" xfId="1732"/>
    <cellStyle name="Normal 16 5 5 4" xfId="1733"/>
    <cellStyle name="Normal 16 5 6" xfId="1734"/>
    <cellStyle name="Normal 16 5 6 2" xfId="1735"/>
    <cellStyle name="Normal 16 5 6 3" xfId="1736"/>
    <cellStyle name="Normal 16 5 7" xfId="1737"/>
    <cellStyle name="Normal 16 5 8" xfId="1738"/>
    <cellStyle name="Normal 16 5 9" xfId="1739"/>
    <cellStyle name="Normal 16 6" xfId="1740"/>
    <cellStyle name="Normal 16 6 2" xfId="1741"/>
    <cellStyle name="Normal 16 6 2 2" xfId="1742"/>
    <cellStyle name="Normal 16 6 2 2 2" xfId="1743"/>
    <cellStyle name="Normal 16 6 2 2 3" xfId="1744"/>
    <cellStyle name="Normal 16 6 2 2 4" xfId="1745"/>
    <cellStyle name="Normal 16 6 2 3" xfId="1746"/>
    <cellStyle name="Normal 16 6 2 4" xfId="1747"/>
    <cellStyle name="Normal 16 6 2 5" xfId="1748"/>
    <cellStyle name="Normal 16 6 3" xfId="1749"/>
    <cellStyle name="Normal 16 6 3 2" xfId="1750"/>
    <cellStyle name="Normal 16 6 3 3" xfId="1751"/>
    <cellStyle name="Normal 16 6 3 4" xfId="1752"/>
    <cellStyle name="Normal 16 6 4" xfId="1753"/>
    <cellStyle name="Normal 16 6 5" xfId="1754"/>
    <cellStyle name="Normal 16 6 6" xfId="1755"/>
    <cellStyle name="Normal 16 7" xfId="1756"/>
    <cellStyle name="Normal 16 7 2" xfId="1757"/>
    <cellStyle name="Normal 16 7 2 2" xfId="1758"/>
    <cellStyle name="Normal 16 7 2 2 2" xfId="1759"/>
    <cellStyle name="Normal 16 7 2 2 3" xfId="1760"/>
    <cellStyle name="Normal 16 7 2 2 4" xfId="1761"/>
    <cellStyle name="Normal 16 7 2 3" xfId="1762"/>
    <cellStyle name="Normal 16 7 2 4" xfId="1763"/>
    <cellStyle name="Normal 16 7 2 5" xfId="1764"/>
    <cellStyle name="Normal 16 7 3" xfId="1765"/>
    <cellStyle name="Normal 16 7 3 2" xfId="1766"/>
    <cellStyle name="Normal 16 7 3 3" xfId="1767"/>
    <cellStyle name="Normal 16 7 3 4" xfId="1768"/>
    <cellStyle name="Normal 16 7 4" xfId="1769"/>
    <cellStyle name="Normal 16 7 5" xfId="1770"/>
    <cellStyle name="Normal 16 7 6" xfId="1771"/>
    <cellStyle name="Normal 16 8" xfId="1772"/>
    <cellStyle name="Normal 16 8 2" xfId="1773"/>
    <cellStyle name="Normal 16 8 2 2" xfId="1774"/>
    <cellStyle name="Normal 16 8 2 2 2" xfId="1775"/>
    <cellStyle name="Normal 16 8 2 2 3" xfId="1776"/>
    <cellStyle name="Normal 16 8 2 2 4" xfId="1777"/>
    <cellStyle name="Normal 16 8 2 3" xfId="1778"/>
    <cellStyle name="Normal 16 8 2 4" xfId="1779"/>
    <cellStyle name="Normal 16 8 2 5" xfId="1780"/>
    <cellStyle name="Normal 16 8 3" xfId="1781"/>
    <cellStyle name="Normal 16 8 3 2" xfId="1782"/>
    <cellStyle name="Normal 16 8 3 3" xfId="1783"/>
    <cellStyle name="Normal 16 8 3 4" xfId="1784"/>
    <cellStyle name="Normal 16 8 4" xfId="1785"/>
    <cellStyle name="Normal 16 8 5" xfId="1786"/>
    <cellStyle name="Normal 16 8 6" xfId="1787"/>
    <cellStyle name="Normal 16 9" xfId="1788"/>
    <cellStyle name="Normal 16 9 2" xfId="1789"/>
    <cellStyle name="Normal 16 9 2 2" xfId="1790"/>
    <cellStyle name="Normal 16 9 2 3" xfId="1791"/>
    <cellStyle name="Normal 16 9 2 4" xfId="1792"/>
    <cellStyle name="Normal 16 9 3" xfId="1793"/>
    <cellStyle name="Normal 16 9 4" xfId="1794"/>
    <cellStyle name="Normal 16 9 5" xfId="1795"/>
    <cellStyle name="Normal 160" xfId="1796"/>
    <cellStyle name="Normal 161" xfId="1797"/>
    <cellStyle name="Normal 162" xfId="1798"/>
    <cellStyle name="Normal 163" xfId="1799"/>
    <cellStyle name="Normal 164" xfId="1800"/>
    <cellStyle name="Normal 165" xfId="1801"/>
    <cellStyle name="Normal 166" xfId="1802"/>
    <cellStyle name="Normal 167" xfId="1803"/>
    <cellStyle name="Normal 168" xfId="1804"/>
    <cellStyle name="Normal 169" xfId="1805"/>
    <cellStyle name="Normal 17" xfId="1806"/>
    <cellStyle name="Normal 17 2" xfId="1807"/>
    <cellStyle name="Normal 17 2 2" xfId="1808"/>
    <cellStyle name="Normal 17 3" xfId="1809"/>
    <cellStyle name="Normal 17 4" xfId="1810"/>
    <cellStyle name="Normal 170" xfId="1811"/>
    <cellStyle name="Normal 171" xfId="1812"/>
    <cellStyle name="Normal 172" xfId="1813"/>
    <cellStyle name="Normal 173" xfId="1814"/>
    <cellStyle name="Normal 174" xfId="7750"/>
    <cellStyle name="Normal 175" xfId="7747"/>
    <cellStyle name="Normal 176" xfId="7746"/>
    <cellStyle name="Normal 177" xfId="7745"/>
    <cellStyle name="Normal 178" xfId="9475"/>
    <cellStyle name="Normal 179" xfId="7741"/>
    <cellStyle name="Normal 18" xfId="1815"/>
    <cellStyle name="Normal 18 2" xfId="1816"/>
    <cellStyle name="Normal 18 2 2" xfId="1817"/>
    <cellStyle name="Normal 18 3" xfId="1818"/>
    <cellStyle name="Normal 18 4" xfId="1819"/>
    <cellStyle name="Normal 180" xfId="7740"/>
    <cellStyle name="Normal 181" xfId="7739"/>
    <cellStyle name="Normal 182" xfId="9499"/>
    <cellStyle name="Normal 183" xfId="9498"/>
    <cellStyle name="Normal 184" xfId="9497"/>
    <cellStyle name="Normal 185" xfId="9496"/>
    <cellStyle name="Normal 186" xfId="9500"/>
    <cellStyle name="Normal 187" xfId="9494"/>
    <cellStyle name="Normal 188" xfId="9493"/>
    <cellStyle name="Normal 189" xfId="9492"/>
    <cellStyle name="Normal 19" xfId="1820"/>
    <cellStyle name="Normal 19 2" xfId="1821"/>
    <cellStyle name="Normal 19 2 2" xfId="1822"/>
    <cellStyle name="Normal 19 3" xfId="1823"/>
    <cellStyle name="Normal 19 4" xfId="1824"/>
    <cellStyle name="Normal 190" xfId="9489"/>
    <cellStyle name="Normal 191" xfId="9495"/>
    <cellStyle name="Normal 192" xfId="9487"/>
    <cellStyle name="Normal 193" xfId="7738"/>
    <cellStyle name="Normal 194" xfId="9488"/>
    <cellStyle name="Normal 195" xfId="9485"/>
    <cellStyle name="Normal 196" xfId="9484"/>
    <cellStyle name="Normal 197" xfId="9483"/>
    <cellStyle name="Normal 198" xfId="9482"/>
    <cellStyle name="Normal 199" xfId="9481"/>
    <cellStyle name="Normal 2" xfId="25"/>
    <cellStyle name="Normal 2 2" xfId="22"/>
    <cellStyle name="Normal 2 2 2" xfId="1825"/>
    <cellStyle name="Normal 2 2 2 2" xfId="1826"/>
    <cellStyle name="Normal 2 2 3" xfId="1827"/>
    <cellStyle name="Normal 2 2 3 2" xfId="1828"/>
    <cellStyle name="Normal 2 2 3 3" xfId="1829"/>
    <cellStyle name="Normal 2 2 3 4" xfId="1830"/>
    <cellStyle name="Normal 2 2 4" xfId="7748"/>
    <cellStyle name="Normal 2 3" xfId="1831"/>
    <cellStyle name="Normal 2 4" xfId="1832"/>
    <cellStyle name="Normal 2 4 2" xfId="1833"/>
    <cellStyle name="Normal 2 4 3" xfId="1834"/>
    <cellStyle name="Normal 2 4 4" xfId="1835"/>
    <cellStyle name="Normal 2 5" xfId="7749"/>
    <cellStyle name="Normal 2 6" xfId="9588"/>
    <cellStyle name="Normal 20" xfId="1836"/>
    <cellStyle name="Normal 20 2" xfId="1837"/>
    <cellStyle name="Normal 20 2 2" xfId="1838"/>
    <cellStyle name="Normal 20 3" xfId="1839"/>
    <cellStyle name="Normal 20 4" xfId="1840"/>
    <cellStyle name="Normal 200" xfId="7751"/>
    <cellStyle name="Normal 201" xfId="9480"/>
    <cellStyle name="Normal 202" xfId="9479"/>
    <cellStyle name="Normal 203" xfId="9478"/>
    <cellStyle name="Normal 204" xfId="9477"/>
    <cellStyle name="Normal 205" xfId="7691"/>
    <cellStyle name="Normal 206" xfId="7693"/>
    <cellStyle name="Normal 207" xfId="7694"/>
    <cellStyle name="Normal 208" xfId="7695"/>
    <cellStyle name="Normal 209" xfId="7696"/>
    <cellStyle name="Normal 21" xfId="1841"/>
    <cellStyle name="Normal 21 2" xfId="1842"/>
    <cellStyle name="Normal 21 2 2" xfId="1843"/>
    <cellStyle name="Normal 21 3" xfId="1844"/>
    <cellStyle name="Normal 21 4" xfId="1845"/>
    <cellStyle name="Normal 210" xfId="7697"/>
    <cellStyle name="Normal 211" xfId="7698"/>
    <cellStyle name="Normal 212" xfId="7699"/>
    <cellStyle name="Normal 213" xfId="7700"/>
    <cellStyle name="Normal 214" xfId="7701"/>
    <cellStyle name="Normal 215" xfId="7702"/>
    <cellStyle name="Normal 216" xfId="9501"/>
    <cellStyle name="Normal 217" xfId="7703"/>
    <cellStyle name="Normal 218" xfId="7705"/>
    <cellStyle name="Normal 219" xfId="7706"/>
    <cellStyle name="Normal 22" xfId="1846"/>
    <cellStyle name="Normal 22 2" xfId="1847"/>
    <cellStyle name="Normal 22 2 2" xfId="1848"/>
    <cellStyle name="Normal 22 3" xfId="1849"/>
    <cellStyle name="Normal 22 4" xfId="1850"/>
    <cellStyle name="Normal 220" xfId="7707"/>
    <cellStyle name="Normal 221" xfId="7708"/>
    <cellStyle name="Normal 222" xfId="7704"/>
    <cellStyle name="Normal 223" xfId="7709"/>
    <cellStyle name="Normal 224" xfId="7710"/>
    <cellStyle name="Normal 225" xfId="7711"/>
    <cellStyle name="Normal 226" xfId="7712"/>
    <cellStyle name="Normal 227" xfId="7713"/>
    <cellStyle name="Normal 228" xfId="7714"/>
    <cellStyle name="Normal 229" xfId="7715"/>
    <cellStyle name="Normal 23" xfId="1851"/>
    <cellStyle name="Normal 23 2" xfId="1852"/>
    <cellStyle name="Normal 23 2 2" xfId="1853"/>
    <cellStyle name="Normal 23 3" xfId="1854"/>
    <cellStyle name="Normal 23 4" xfId="1855"/>
    <cellStyle name="Normal 230" xfId="9486"/>
    <cellStyle name="Normal 231" xfId="7716"/>
    <cellStyle name="Normal 232" xfId="7717"/>
    <cellStyle name="Normal 233" xfId="7718"/>
    <cellStyle name="Normal 234" xfId="7719"/>
    <cellStyle name="Normal 235" xfId="7720"/>
    <cellStyle name="Normal 236" xfId="7721"/>
    <cellStyle name="Normal 237" xfId="7722"/>
    <cellStyle name="Normal 238" xfId="7723"/>
    <cellStyle name="Normal 239" xfId="7725"/>
    <cellStyle name="Normal 24" xfId="1856"/>
    <cellStyle name="Normal 24 2" xfId="1857"/>
    <cellStyle name="Normal 24 2 2" xfId="1858"/>
    <cellStyle name="Normal 24 3" xfId="1859"/>
    <cellStyle name="Normal 24 4" xfId="1860"/>
    <cellStyle name="Normal 240" xfId="7726"/>
    <cellStyle name="Normal 241" xfId="7729"/>
    <cellStyle name="Normal 242" xfId="7731"/>
    <cellStyle name="Normal 243" xfId="7732"/>
    <cellStyle name="Normal 244" xfId="7727"/>
    <cellStyle name="Normal 245" xfId="7733"/>
    <cellStyle name="Normal 246" xfId="7734"/>
    <cellStyle name="Normal 247" xfId="7735"/>
    <cellStyle name="Normal 248" xfId="7736"/>
    <cellStyle name="Normal 249" xfId="7737"/>
    <cellStyle name="Normal 25" xfId="1861"/>
    <cellStyle name="Normal 25 2" xfId="1862"/>
    <cellStyle name="Normal 25 2 2" xfId="1863"/>
    <cellStyle name="Normal 25 3" xfId="1864"/>
    <cellStyle name="Normal 25 4" xfId="1865"/>
    <cellStyle name="Normal 250" xfId="9502"/>
    <cellStyle name="Normal 251" xfId="9503"/>
    <cellStyle name="Normal 252" xfId="7728"/>
    <cellStyle name="Normal 253" xfId="9504"/>
    <cellStyle name="Normal 254" xfId="9505"/>
    <cellStyle name="Normal 255" xfId="9506"/>
    <cellStyle name="Normal 256" xfId="9507"/>
    <cellStyle name="Normal 257" xfId="9508"/>
    <cellStyle name="Normal 258" xfId="9509"/>
    <cellStyle name="Normal 259" xfId="9510"/>
    <cellStyle name="Normal 26" xfId="1866"/>
    <cellStyle name="Normal 26 2" xfId="1867"/>
    <cellStyle name="Normal 26 2 2" xfId="1868"/>
    <cellStyle name="Normal 26 3" xfId="1869"/>
    <cellStyle name="Normal 26 4" xfId="1870"/>
    <cellStyle name="Normal 260" xfId="9511"/>
    <cellStyle name="Normal 261" xfId="9512"/>
    <cellStyle name="Normal 262" xfId="9513"/>
    <cellStyle name="Normal 263" xfId="9514"/>
    <cellStyle name="Normal 264" xfId="9515"/>
    <cellStyle name="Normal 265" xfId="9516"/>
    <cellStyle name="Normal 266" xfId="9517"/>
    <cellStyle name="Normal 267" xfId="9518"/>
    <cellStyle name="Normal 268" xfId="9519"/>
    <cellStyle name="Normal 269" xfId="9520"/>
    <cellStyle name="Normal 27" xfId="1871"/>
    <cellStyle name="Normal 27 2" xfId="1872"/>
    <cellStyle name="Normal 27 2 2" xfId="1873"/>
    <cellStyle name="Normal 27 3" xfId="1874"/>
    <cellStyle name="Normal 27 4" xfId="1875"/>
    <cellStyle name="Normal 270" xfId="9521"/>
    <cellStyle name="Normal 271" xfId="9522"/>
    <cellStyle name="Normal 272" xfId="9523"/>
    <cellStyle name="Normal 273" xfId="9524"/>
    <cellStyle name="Normal 274" xfId="9525"/>
    <cellStyle name="Normal 275" xfId="9526"/>
    <cellStyle name="Normal 276" xfId="9527"/>
    <cellStyle name="Normal 277" xfId="9528"/>
    <cellStyle name="Normal 278" xfId="9529"/>
    <cellStyle name="Normal 279" xfId="9530"/>
    <cellStyle name="Normal 28" xfId="1876"/>
    <cellStyle name="Normal 28 2" xfId="1877"/>
    <cellStyle name="Normal 28 2 2" xfId="1878"/>
    <cellStyle name="Normal 28 3" xfId="1879"/>
    <cellStyle name="Normal 28 4" xfId="1880"/>
    <cellStyle name="Normal 280" xfId="9531"/>
    <cellStyle name="Normal 281" xfId="9532"/>
    <cellStyle name="Normal 282" xfId="9533"/>
    <cellStyle name="Normal 283" xfId="9534"/>
    <cellStyle name="Normal 284" xfId="9535"/>
    <cellStyle name="Normal 285" xfId="9536"/>
    <cellStyle name="Normal 286" xfId="9537"/>
    <cellStyle name="Normal 287" xfId="9538"/>
    <cellStyle name="Normal 288" xfId="9539"/>
    <cellStyle name="Normal 289" xfId="9540"/>
    <cellStyle name="Normal 29" xfId="1881"/>
    <cellStyle name="Normal 29 2" xfId="1882"/>
    <cellStyle name="Normal 29 2 2" xfId="1883"/>
    <cellStyle name="Normal 29 3" xfId="1884"/>
    <cellStyle name="Normal 29 4" xfId="1885"/>
    <cellStyle name="Normal 290" xfId="9541"/>
    <cellStyle name="Normal 291" xfId="9542"/>
    <cellStyle name="Normal 292" xfId="9543"/>
    <cellStyle name="Normal 293" xfId="9544"/>
    <cellStyle name="Normal 294" xfId="9545"/>
    <cellStyle name="Normal 295" xfId="9546"/>
    <cellStyle name="Normal 296" xfId="9547"/>
    <cellStyle name="Normal 297" xfId="9548"/>
    <cellStyle name="Normal 298" xfId="9549"/>
    <cellStyle name="Normal 299" xfId="9550"/>
    <cellStyle name="Normal 3" xfId="1886"/>
    <cellStyle name="Normal 3 2" xfId="1887"/>
    <cellStyle name="Normal 3 2 2" xfId="1888"/>
    <cellStyle name="Normal 3 2 2 2" xfId="1889"/>
    <cellStyle name="Normal 3 2 3" xfId="1890"/>
    <cellStyle name="Normal 3 2 4" xfId="1891"/>
    <cellStyle name="Normal 3 3" xfId="1892"/>
    <cellStyle name="Normal 3 4" xfId="1893"/>
    <cellStyle name="Normal 3 4 2" xfId="1894"/>
    <cellStyle name="Normal 30" xfId="1895"/>
    <cellStyle name="Normal 30 2" xfId="1896"/>
    <cellStyle name="Normal 30 2 2" xfId="1897"/>
    <cellStyle name="Normal 30 3" xfId="1898"/>
    <cellStyle name="Normal 30 4" xfId="1899"/>
    <cellStyle name="Normal 300" xfId="9551"/>
    <cellStyle name="Normal 301" xfId="9552"/>
    <cellStyle name="Normal 302" xfId="9553"/>
    <cellStyle name="Normal 303" xfId="9554"/>
    <cellStyle name="Normal 304" xfId="9555"/>
    <cellStyle name="Normal 305" xfId="9556"/>
    <cellStyle name="Normal 306" xfId="9557"/>
    <cellStyle name="Normal 307" xfId="9558"/>
    <cellStyle name="Normal 308" xfId="9559"/>
    <cellStyle name="Normal 309" xfId="9561"/>
    <cellStyle name="Normal 31" xfId="1900"/>
    <cellStyle name="Normal 31 2" xfId="1901"/>
    <cellStyle name="Normal 31 2 2" xfId="1902"/>
    <cellStyle name="Normal 31 3" xfId="1903"/>
    <cellStyle name="Normal 31 4" xfId="1904"/>
    <cellStyle name="Normal 310" xfId="9562"/>
    <cellStyle name="Normal 311" xfId="9563"/>
    <cellStyle name="Normal 312" xfId="9564"/>
    <cellStyle name="Normal 313" xfId="9565"/>
    <cellStyle name="Normal 314" xfId="9560"/>
    <cellStyle name="Normal 315" xfId="9566"/>
    <cellStyle name="Normal 316" xfId="9568"/>
    <cellStyle name="Normal 317" xfId="9569"/>
    <cellStyle name="Normal 318" xfId="9570"/>
    <cellStyle name="Normal 319" xfId="9567"/>
    <cellStyle name="Normal 32" xfId="1905"/>
    <cellStyle name="Normal 32 2" xfId="1906"/>
    <cellStyle name="Normal 32 2 2" xfId="1907"/>
    <cellStyle name="Normal 32 3" xfId="1908"/>
    <cellStyle name="Normal 32 4" xfId="1909"/>
    <cellStyle name="Normal 320" xfId="9572"/>
    <cellStyle name="Normal 321" xfId="9573"/>
    <cellStyle name="Normal 322" xfId="9571"/>
    <cellStyle name="Normal 323" xfId="9579"/>
    <cellStyle name="Normal 324" xfId="9587"/>
    <cellStyle name="Normal 33" xfId="1910"/>
    <cellStyle name="Normal 33 2" xfId="1911"/>
    <cellStyle name="Normal 33 2 2" xfId="1912"/>
    <cellStyle name="Normal 33 3" xfId="1913"/>
    <cellStyle name="Normal 33 4" xfId="1914"/>
    <cellStyle name="Normal 34" xfId="1915"/>
    <cellStyle name="Normal 34 2" xfId="1916"/>
    <cellStyle name="Normal 34 2 2" xfId="1917"/>
    <cellStyle name="Normal 34 3" xfId="1918"/>
    <cellStyle name="Normal 34 4" xfId="1919"/>
    <cellStyle name="Normal 35" xfId="1920"/>
    <cellStyle name="Normal 35 2" xfId="1921"/>
    <cellStyle name="Normal 35 2 2" xfId="1922"/>
    <cellStyle name="Normal 35 3" xfId="1923"/>
    <cellStyle name="Normal 35 4" xfId="1924"/>
    <cellStyle name="Normal 36" xfId="1925"/>
    <cellStyle name="Normal 36 2" xfId="1926"/>
    <cellStyle name="Normal 36 2 2" xfId="1927"/>
    <cellStyle name="Normal 36 3" xfId="1928"/>
    <cellStyle name="Normal 36 4" xfId="1929"/>
    <cellStyle name="Normal 37" xfId="1930"/>
    <cellStyle name="Normal 37 10" xfId="1931"/>
    <cellStyle name="Normal 37 10 2" xfId="1932"/>
    <cellStyle name="Normal 37 10 3" xfId="1933"/>
    <cellStyle name="Normal 37 10 4" xfId="1934"/>
    <cellStyle name="Normal 37 11" xfId="1935"/>
    <cellStyle name="Normal 37 11 2" xfId="1936"/>
    <cellStyle name="Normal 37 11 3" xfId="1937"/>
    <cellStyle name="Normal 37 11 4" xfId="1938"/>
    <cellStyle name="Normal 37 12" xfId="1939"/>
    <cellStyle name="Normal 37 12 2" xfId="1940"/>
    <cellStyle name="Normal 37 12 3" xfId="1941"/>
    <cellStyle name="Normal 37 13" xfId="1942"/>
    <cellStyle name="Normal 37 13 2" xfId="1943"/>
    <cellStyle name="Normal 37 14" xfId="1944"/>
    <cellStyle name="Normal 37 15" xfId="1945"/>
    <cellStyle name="Normal 37 2" xfId="1946"/>
    <cellStyle name="Normal 37 2 10" xfId="1947"/>
    <cellStyle name="Normal 37 2 10 2" xfId="1948"/>
    <cellStyle name="Normal 37 2 10 3" xfId="1949"/>
    <cellStyle name="Normal 37 2 10 4" xfId="1950"/>
    <cellStyle name="Normal 37 2 11" xfId="1951"/>
    <cellStyle name="Normal 37 2 11 2" xfId="1952"/>
    <cellStyle name="Normal 37 2 11 3" xfId="1953"/>
    <cellStyle name="Normal 37 2 12" xfId="1954"/>
    <cellStyle name="Normal 37 2 12 2" xfId="1955"/>
    <cellStyle name="Normal 37 2 13" xfId="1956"/>
    <cellStyle name="Normal 37 2 14" xfId="1957"/>
    <cellStyle name="Normal 37 2 2" xfId="1958"/>
    <cellStyle name="Normal 37 2 2 2" xfId="1959"/>
    <cellStyle name="Normal 37 2 2 2 2" xfId="1960"/>
    <cellStyle name="Normal 37 2 2 2 2 2" xfId="1961"/>
    <cellStyle name="Normal 37 2 2 2 2 2 2" xfId="1962"/>
    <cellStyle name="Normal 37 2 2 2 2 2 3" xfId="1963"/>
    <cellStyle name="Normal 37 2 2 2 2 2 4" xfId="1964"/>
    <cellStyle name="Normal 37 2 2 2 2 3" xfId="1965"/>
    <cellStyle name="Normal 37 2 2 2 2 4" xfId="1966"/>
    <cellStyle name="Normal 37 2 2 2 2 5" xfId="1967"/>
    <cellStyle name="Normal 37 2 2 2 3" xfId="1968"/>
    <cellStyle name="Normal 37 2 2 2 3 2" xfId="1969"/>
    <cellStyle name="Normal 37 2 2 2 3 3" xfId="1970"/>
    <cellStyle name="Normal 37 2 2 2 3 4" xfId="1971"/>
    <cellStyle name="Normal 37 2 2 2 4" xfId="1972"/>
    <cellStyle name="Normal 37 2 2 2 5" xfId="1973"/>
    <cellStyle name="Normal 37 2 2 2 6" xfId="1974"/>
    <cellStyle name="Normal 37 2 2 3" xfId="1975"/>
    <cellStyle name="Normal 37 2 2 3 2" xfId="1976"/>
    <cellStyle name="Normal 37 2 2 3 2 2" xfId="1977"/>
    <cellStyle name="Normal 37 2 2 3 2 3" xfId="1978"/>
    <cellStyle name="Normal 37 2 2 3 2 4" xfId="1979"/>
    <cellStyle name="Normal 37 2 2 3 3" xfId="1980"/>
    <cellStyle name="Normal 37 2 2 3 4" xfId="1981"/>
    <cellStyle name="Normal 37 2 2 3 5" xfId="1982"/>
    <cellStyle name="Normal 37 2 2 4" xfId="1983"/>
    <cellStyle name="Normal 37 2 2 4 2" xfId="1984"/>
    <cellStyle name="Normal 37 2 2 4 3" xfId="1985"/>
    <cellStyle name="Normal 37 2 2 4 4" xfId="1986"/>
    <cellStyle name="Normal 37 2 2 5" xfId="1987"/>
    <cellStyle name="Normal 37 2 2 5 2" xfId="1988"/>
    <cellStyle name="Normal 37 2 2 5 3" xfId="1989"/>
    <cellStyle name="Normal 37 2 2 5 4" xfId="1990"/>
    <cellStyle name="Normal 37 2 2 6" xfId="1991"/>
    <cellStyle name="Normal 37 2 2 6 2" xfId="1992"/>
    <cellStyle name="Normal 37 2 2 6 3" xfId="1993"/>
    <cellStyle name="Normal 37 2 2 7" xfId="1994"/>
    <cellStyle name="Normal 37 2 2 8" xfId="1995"/>
    <cellStyle name="Normal 37 2 2 9" xfId="1996"/>
    <cellStyle name="Normal 37 2 3" xfId="1997"/>
    <cellStyle name="Normal 37 2 3 2" xfId="1998"/>
    <cellStyle name="Normal 37 2 3 2 2" xfId="1999"/>
    <cellStyle name="Normal 37 2 3 2 2 2" xfId="2000"/>
    <cellStyle name="Normal 37 2 3 2 2 2 2" xfId="2001"/>
    <cellStyle name="Normal 37 2 3 2 2 2 3" xfId="2002"/>
    <cellStyle name="Normal 37 2 3 2 2 2 4" xfId="2003"/>
    <cellStyle name="Normal 37 2 3 2 2 3" xfId="2004"/>
    <cellStyle name="Normal 37 2 3 2 2 4" xfId="2005"/>
    <cellStyle name="Normal 37 2 3 2 2 5" xfId="2006"/>
    <cellStyle name="Normal 37 2 3 2 3" xfId="2007"/>
    <cellStyle name="Normal 37 2 3 2 3 2" xfId="2008"/>
    <cellStyle name="Normal 37 2 3 2 3 3" xfId="2009"/>
    <cellStyle name="Normal 37 2 3 2 3 4" xfId="2010"/>
    <cellStyle name="Normal 37 2 3 2 4" xfId="2011"/>
    <cellStyle name="Normal 37 2 3 2 5" xfId="2012"/>
    <cellStyle name="Normal 37 2 3 2 6" xfId="2013"/>
    <cellStyle name="Normal 37 2 3 3" xfId="2014"/>
    <cellStyle name="Normal 37 2 3 3 2" xfId="2015"/>
    <cellStyle name="Normal 37 2 3 3 2 2" xfId="2016"/>
    <cellStyle name="Normal 37 2 3 3 2 3" xfId="2017"/>
    <cellStyle name="Normal 37 2 3 3 2 4" xfId="2018"/>
    <cellStyle name="Normal 37 2 3 3 3" xfId="2019"/>
    <cellStyle name="Normal 37 2 3 3 4" xfId="2020"/>
    <cellStyle name="Normal 37 2 3 3 5" xfId="2021"/>
    <cellStyle name="Normal 37 2 3 4" xfId="2022"/>
    <cellStyle name="Normal 37 2 3 4 2" xfId="2023"/>
    <cellStyle name="Normal 37 2 3 4 3" xfId="2024"/>
    <cellStyle name="Normal 37 2 3 4 4" xfId="2025"/>
    <cellStyle name="Normal 37 2 3 5" xfId="2026"/>
    <cellStyle name="Normal 37 2 3 5 2" xfId="2027"/>
    <cellStyle name="Normal 37 2 3 5 3" xfId="2028"/>
    <cellStyle name="Normal 37 2 3 5 4" xfId="2029"/>
    <cellStyle name="Normal 37 2 3 6" xfId="2030"/>
    <cellStyle name="Normal 37 2 3 6 2" xfId="2031"/>
    <cellStyle name="Normal 37 2 3 6 3" xfId="2032"/>
    <cellStyle name="Normal 37 2 3 7" xfId="2033"/>
    <cellStyle name="Normal 37 2 3 8" xfId="2034"/>
    <cellStyle name="Normal 37 2 3 9" xfId="2035"/>
    <cellStyle name="Normal 37 2 4" xfId="2036"/>
    <cellStyle name="Normal 37 2 4 2" xfId="2037"/>
    <cellStyle name="Normal 37 2 4 2 2" xfId="2038"/>
    <cellStyle name="Normal 37 2 4 2 2 2" xfId="2039"/>
    <cellStyle name="Normal 37 2 4 2 2 3" xfId="2040"/>
    <cellStyle name="Normal 37 2 4 2 2 4" xfId="2041"/>
    <cellStyle name="Normal 37 2 4 2 3" xfId="2042"/>
    <cellStyle name="Normal 37 2 4 2 4" xfId="2043"/>
    <cellStyle name="Normal 37 2 4 2 5" xfId="2044"/>
    <cellStyle name="Normal 37 2 4 3" xfId="2045"/>
    <cellStyle name="Normal 37 2 4 3 2" xfId="2046"/>
    <cellStyle name="Normal 37 2 4 3 3" xfId="2047"/>
    <cellStyle name="Normal 37 2 4 3 4" xfId="2048"/>
    <cellStyle name="Normal 37 2 4 4" xfId="2049"/>
    <cellStyle name="Normal 37 2 4 5" xfId="2050"/>
    <cellStyle name="Normal 37 2 4 6" xfId="2051"/>
    <cellStyle name="Normal 37 2 5" xfId="2052"/>
    <cellStyle name="Normal 37 2 5 2" xfId="2053"/>
    <cellStyle name="Normal 37 2 5 2 2" xfId="2054"/>
    <cellStyle name="Normal 37 2 5 2 2 2" xfId="2055"/>
    <cellStyle name="Normal 37 2 5 2 2 3" xfId="2056"/>
    <cellStyle name="Normal 37 2 5 2 2 4" xfId="2057"/>
    <cellStyle name="Normal 37 2 5 2 3" xfId="2058"/>
    <cellStyle name="Normal 37 2 5 2 4" xfId="2059"/>
    <cellStyle name="Normal 37 2 5 2 5" xfId="2060"/>
    <cellStyle name="Normal 37 2 5 3" xfId="2061"/>
    <cellStyle name="Normal 37 2 5 3 2" xfId="2062"/>
    <cellStyle name="Normal 37 2 5 3 3" xfId="2063"/>
    <cellStyle name="Normal 37 2 5 3 4" xfId="2064"/>
    <cellStyle name="Normal 37 2 5 4" xfId="2065"/>
    <cellStyle name="Normal 37 2 5 5" xfId="2066"/>
    <cellStyle name="Normal 37 2 5 6" xfId="2067"/>
    <cellStyle name="Normal 37 2 6" xfId="2068"/>
    <cellStyle name="Normal 37 2 6 2" xfId="2069"/>
    <cellStyle name="Normal 37 2 6 2 2" xfId="2070"/>
    <cellStyle name="Normal 37 2 6 2 2 2" xfId="2071"/>
    <cellStyle name="Normal 37 2 6 2 2 3" xfId="2072"/>
    <cellStyle name="Normal 37 2 6 2 2 4" xfId="2073"/>
    <cellStyle name="Normal 37 2 6 2 3" xfId="2074"/>
    <cellStyle name="Normal 37 2 6 2 4" xfId="2075"/>
    <cellStyle name="Normal 37 2 6 2 5" xfId="2076"/>
    <cellStyle name="Normal 37 2 6 3" xfId="2077"/>
    <cellStyle name="Normal 37 2 6 3 2" xfId="2078"/>
    <cellStyle name="Normal 37 2 6 3 3" xfId="2079"/>
    <cellStyle name="Normal 37 2 6 3 4" xfId="2080"/>
    <cellStyle name="Normal 37 2 6 4" xfId="2081"/>
    <cellStyle name="Normal 37 2 6 5" xfId="2082"/>
    <cellStyle name="Normal 37 2 6 6" xfId="2083"/>
    <cellStyle name="Normal 37 2 7" xfId="2084"/>
    <cellStyle name="Normal 37 2 7 2" xfId="2085"/>
    <cellStyle name="Normal 37 2 7 2 2" xfId="2086"/>
    <cellStyle name="Normal 37 2 7 2 3" xfId="2087"/>
    <cellStyle name="Normal 37 2 7 2 4" xfId="2088"/>
    <cellStyle name="Normal 37 2 7 3" xfId="2089"/>
    <cellStyle name="Normal 37 2 7 4" xfId="2090"/>
    <cellStyle name="Normal 37 2 7 5" xfId="2091"/>
    <cellStyle name="Normal 37 2 8" xfId="2092"/>
    <cellStyle name="Normal 37 2 8 2" xfId="2093"/>
    <cellStyle name="Normal 37 2 8 3" xfId="2094"/>
    <cellStyle name="Normal 37 2 8 4" xfId="2095"/>
    <cellStyle name="Normal 37 2 9" xfId="2096"/>
    <cellStyle name="Normal 37 2 9 2" xfId="2097"/>
    <cellStyle name="Normal 37 2 9 3" xfId="2098"/>
    <cellStyle name="Normal 37 2 9 4" xfId="2099"/>
    <cellStyle name="Normal 37 3" xfId="2100"/>
    <cellStyle name="Normal 37 3 2" xfId="2101"/>
    <cellStyle name="Normal 37 3 2 2" xfId="2102"/>
    <cellStyle name="Normal 37 3 2 2 2" xfId="2103"/>
    <cellStyle name="Normal 37 3 2 2 2 2" xfId="2104"/>
    <cellStyle name="Normal 37 3 2 2 2 3" xfId="2105"/>
    <cellStyle name="Normal 37 3 2 2 2 4" xfId="2106"/>
    <cellStyle name="Normal 37 3 2 2 3" xfId="2107"/>
    <cellStyle name="Normal 37 3 2 2 4" xfId="2108"/>
    <cellStyle name="Normal 37 3 2 2 5" xfId="2109"/>
    <cellStyle name="Normal 37 3 2 3" xfId="2110"/>
    <cellStyle name="Normal 37 3 2 3 2" xfId="2111"/>
    <cellStyle name="Normal 37 3 2 3 3" xfId="2112"/>
    <cellStyle name="Normal 37 3 2 3 4" xfId="2113"/>
    <cellStyle name="Normal 37 3 2 4" xfId="2114"/>
    <cellStyle name="Normal 37 3 2 5" xfId="2115"/>
    <cellStyle name="Normal 37 3 2 6" xfId="2116"/>
    <cellStyle name="Normal 37 3 3" xfId="2117"/>
    <cellStyle name="Normal 37 3 3 2" xfId="2118"/>
    <cellStyle name="Normal 37 3 3 2 2" xfId="2119"/>
    <cellStyle name="Normal 37 3 3 2 3" xfId="2120"/>
    <cellStyle name="Normal 37 3 3 2 4" xfId="2121"/>
    <cellStyle name="Normal 37 3 3 3" xfId="2122"/>
    <cellStyle name="Normal 37 3 3 4" xfId="2123"/>
    <cellStyle name="Normal 37 3 3 5" xfId="2124"/>
    <cellStyle name="Normal 37 3 4" xfId="2125"/>
    <cellStyle name="Normal 37 3 4 2" xfId="2126"/>
    <cellStyle name="Normal 37 3 4 3" xfId="2127"/>
    <cellStyle name="Normal 37 3 4 4" xfId="2128"/>
    <cellStyle name="Normal 37 3 5" xfId="2129"/>
    <cellStyle name="Normal 37 3 5 2" xfId="2130"/>
    <cellStyle name="Normal 37 3 5 3" xfId="2131"/>
    <cellStyle name="Normal 37 3 5 4" xfId="2132"/>
    <cellStyle name="Normal 37 3 6" xfId="2133"/>
    <cellStyle name="Normal 37 3 6 2" xfId="2134"/>
    <cellStyle name="Normal 37 3 6 3" xfId="2135"/>
    <cellStyle name="Normal 37 3 7" xfId="2136"/>
    <cellStyle name="Normal 37 3 8" xfId="2137"/>
    <cellStyle name="Normal 37 3 9" xfId="2138"/>
    <cellStyle name="Normal 37 4" xfId="2139"/>
    <cellStyle name="Normal 37 4 2" xfId="2140"/>
    <cellStyle name="Normal 37 4 2 2" xfId="2141"/>
    <cellStyle name="Normal 37 4 2 2 2" xfId="2142"/>
    <cellStyle name="Normal 37 4 2 2 2 2" xfId="2143"/>
    <cellStyle name="Normal 37 4 2 2 2 3" xfId="2144"/>
    <cellStyle name="Normal 37 4 2 2 2 4" xfId="2145"/>
    <cellStyle name="Normal 37 4 2 2 3" xfId="2146"/>
    <cellStyle name="Normal 37 4 2 2 4" xfId="2147"/>
    <cellStyle name="Normal 37 4 2 2 5" xfId="2148"/>
    <cellStyle name="Normal 37 4 2 3" xfId="2149"/>
    <cellStyle name="Normal 37 4 2 3 2" xfId="2150"/>
    <cellStyle name="Normal 37 4 2 3 3" xfId="2151"/>
    <cellStyle name="Normal 37 4 2 3 4" xfId="2152"/>
    <cellStyle name="Normal 37 4 2 4" xfId="2153"/>
    <cellStyle name="Normal 37 4 2 5" xfId="2154"/>
    <cellStyle name="Normal 37 4 2 6" xfId="2155"/>
    <cellStyle name="Normal 37 4 3" xfId="2156"/>
    <cellStyle name="Normal 37 4 3 2" xfId="2157"/>
    <cellStyle name="Normal 37 4 3 2 2" xfId="2158"/>
    <cellStyle name="Normal 37 4 3 2 3" xfId="2159"/>
    <cellStyle name="Normal 37 4 3 2 4" xfId="2160"/>
    <cellStyle name="Normal 37 4 3 3" xfId="2161"/>
    <cellStyle name="Normal 37 4 3 4" xfId="2162"/>
    <cellStyle name="Normal 37 4 3 5" xfId="2163"/>
    <cellStyle name="Normal 37 4 4" xfId="2164"/>
    <cellStyle name="Normal 37 4 4 2" xfId="2165"/>
    <cellStyle name="Normal 37 4 4 3" xfId="2166"/>
    <cellStyle name="Normal 37 4 4 4" xfId="2167"/>
    <cellStyle name="Normal 37 4 5" xfId="2168"/>
    <cellStyle name="Normal 37 4 5 2" xfId="2169"/>
    <cellStyle name="Normal 37 4 5 3" xfId="2170"/>
    <cellStyle name="Normal 37 4 5 4" xfId="2171"/>
    <cellStyle name="Normal 37 4 6" xfId="2172"/>
    <cellStyle name="Normal 37 4 6 2" xfId="2173"/>
    <cellStyle name="Normal 37 4 6 3" xfId="2174"/>
    <cellStyle name="Normal 37 4 7" xfId="2175"/>
    <cellStyle name="Normal 37 4 8" xfId="2176"/>
    <cellStyle name="Normal 37 4 9" xfId="2177"/>
    <cellStyle name="Normal 37 5" xfId="2178"/>
    <cellStyle name="Normal 37 5 2" xfId="2179"/>
    <cellStyle name="Normal 37 5 2 2" xfId="2180"/>
    <cellStyle name="Normal 37 5 2 2 2" xfId="2181"/>
    <cellStyle name="Normal 37 5 2 2 3" xfId="2182"/>
    <cellStyle name="Normal 37 5 2 2 4" xfId="2183"/>
    <cellStyle name="Normal 37 5 2 3" xfId="2184"/>
    <cellStyle name="Normal 37 5 2 4" xfId="2185"/>
    <cellStyle name="Normal 37 5 2 5" xfId="2186"/>
    <cellStyle name="Normal 37 5 3" xfId="2187"/>
    <cellStyle name="Normal 37 5 3 2" xfId="2188"/>
    <cellStyle name="Normal 37 5 3 3" xfId="2189"/>
    <cellStyle name="Normal 37 5 3 4" xfId="2190"/>
    <cellStyle name="Normal 37 5 4" xfId="2191"/>
    <cellStyle name="Normal 37 5 5" xfId="2192"/>
    <cellStyle name="Normal 37 5 6" xfId="2193"/>
    <cellStyle name="Normal 37 6" xfId="2194"/>
    <cellStyle name="Normal 37 6 2" xfId="2195"/>
    <cellStyle name="Normal 37 6 2 2" xfId="2196"/>
    <cellStyle name="Normal 37 6 2 2 2" xfId="2197"/>
    <cellStyle name="Normal 37 6 2 2 3" xfId="2198"/>
    <cellStyle name="Normal 37 6 2 2 4" xfId="2199"/>
    <cellStyle name="Normal 37 6 2 3" xfId="2200"/>
    <cellStyle name="Normal 37 6 2 4" xfId="2201"/>
    <cellStyle name="Normal 37 6 2 5" xfId="2202"/>
    <cellStyle name="Normal 37 6 3" xfId="2203"/>
    <cellStyle name="Normal 37 6 3 2" xfId="2204"/>
    <cellStyle name="Normal 37 6 3 3" xfId="2205"/>
    <cellStyle name="Normal 37 6 3 4" xfId="2206"/>
    <cellStyle name="Normal 37 6 4" xfId="2207"/>
    <cellStyle name="Normal 37 6 5" xfId="2208"/>
    <cellStyle name="Normal 37 6 6" xfId="2209"/>
    <cellStyle name="Normal 37 7" xfId="2210"/>
    <cellStyle name="Normal 37 7 2" xfId="2211"/>
    <cellStyle name="Normal 37 7 2 2" xfId="2212"/>
    <cellStyle name="Normal 37 7 2 2 2" xfId="2213"/>
    <cellStyle name="Normal 37 7 2 2 3" xfId="2214"/>
    <cellStyle name="Normal 37 7 2 2 4" xfId="2215"/>
    <cellStyle name="Normal 37 7 2 3" xfId="2216"/>
    <cellStyle name="Normal 37 7 2 4" xfId="2217"/>
    <cellStyle name="Normal 37 7 2 5" xfId="2218"/>
    <cellStyle name="Normal 37 7 3" xfId="2219"/>
    <cellStyle name="Normal 37 7 3 2" xfId="2220"/>
    <cellStyle name="Normal 37 7 3 3" xfId="2221"/>
    <cellStyle name="Normal 37 7 3 4" xfId="2222"/>
    <cellStyle name="Normal 37 7 4" xfId="2223"/>
    <cellStyle name="Normal 37 7 5" xfId="2224"/>
    <cellStyle name="Normal 37 7 6" xfId="2225"/>
    <cellStyle name="Normal 37 8" xfId="2226"/>
    <cellStyle name="Normal 37 8 2" xfId="2227"/>
    <cellStyle name="Normal 37 8 2 2" xfId="2228"/>
    <cellStyle name="Normal 37 8 2 3" xfId="2229"/>
    <cellStyle name="Normal 37 8 2 4" xfId="2230"/>
    <cellStyle name="Normal 37 8 3" xfId="2231"/>
    <cellStyle name="Normal 37 8 4" xfId="2232"/>
    <cellStyle name="Normal 37 8 5" xfId="2233"/>
    <cellStyle name="Normal 37 9" xfId="2234"/>
    <cellStyle name="Normal 37 9 2" xfId="2235"/>
    <cellStyle name="Normal 37 9 3" xfId="2236"/>
    <cellStyle name="Normal 37 9 4" xfId="2237"/>
    <cellStyle name="Normal 38" xfId="2238"/>
    <cellStyle name="Normal 38 10" xfId="2239"/>
    <cellStyle name="Normal 38 10 2" xfId="2240"/>
    <cellStyle name="Normal 38 10 3" xfId="2241"/>
    <cellStyle name="Normal 38 10 4" xfId="2242"/>
    <cellStyle name="Normal 38 11" xfId="2243"/>
    <cellStyle name="Normal 38 11 2" xfId="2244"/>
    <cellStyle name="Normal 38 11 3" xfId="2245"/>
    <cellStyle name="Normal 38 12" xfId="2246"/>
    <cellStyle name="Normal 38 12 2" xfId="2247"/>
    <cellStyle name="Normal 38 13" xfId="2248"/>
    <cellStyle name="Normal 38 14" xfId="2249"/>
    <cellStyle name="Normal 38 2" xfId="2250"/>
    <cellStyle name="Normal 38 2 2" xfId="2251"/>
    <cellStyle name="Normal 38 2 2 2" xfId="2252"/>
    <cellStyle name="Normal 38 2 2 2 2" xfId="2253"/>
    <cellStyle name="Normal 38 2 2 2 2 2" xfId="2254"/>
    <cellStyle name="Normal 38 2 2 2 2 3" xfId="2255"/>
    <cellStyle name="Normal 38 2 2 2 2 4" xfId="2256"/>
    <cellStyle name="Normal 38 2 2 2 3" xfId="2257"/>
    <cellStyle name="Normal 38 2 2 2 4" xfId="2258"/>
    <cellStyle name="Normal 38 2 2 2 5" xfId="2259"/>
    <cellStyle name="Normal 38 2 2 3" xfId="2260"/>
    <cellStyle name="Normal 38 2 2 3 2" xfId="2261"/>
    <cellStyle name="Normal 38 2 2 3 3" xfId="2262"/>
    <cellStyle name="Normal 38 2 2 3 4" xfId="2263"/>
    <cellStyle name="Normal 38 2 2 4" xfId="2264"/>
    <cellStyle name="Normal 38 2 2 5" xfId="2265"/>
    <cellStyle name="Normal 38 2 2 6" xfId="2266"/>
    <cellStyle name="Normal 38 2 3" xfId="2267"/>
    <cellStyle name="Normal 38 2 3 2" xfId="2268"/>
    <cellStyle name="Normal 38 2 3 2 2" xfId="2269"/>
    <cellStyle name="Normal 38 2 3 2 3" xfId="2270"/>
    <cellStyle name="Normal 38 2 3 2 4" xfId="2271"/>
    <cellStyle name="Normal 38 2 3 3" xfId="2272"/>
    <cellStyle name="Normal 38 2 3 4" xfId="2273"/>
    <cellStyle name="Normal 38 2 3 5" xfId="2274"/>
    <cellStyle name="Normal 38 2 4" xfId="2275"/>
    <cellStyle name="Normal 38 2 4 2" xfId="2276"/>
    <cellStyle name="Normal 38 2 4 3" xfId="2277"/>
    <cellStyle name="Normal 38 2 4 4" xfId="2278"/>
    <cellStyle name="Normal 38 2 5" xfId="2279"/>
    <cellStyle name="Normal 38 2 5 2" xfId="2280"/>
    <cellStyle name="Normal 38 2 5 3" xfId="2281"/>
    <cellStyle name="Normal 38 2 5 4" xfId="2282"/>
    <cellStyle name="Normal 38 2 6" xfId="2283"/>
    <cellStyle name="Normal 38 2 6 2" xfId="2284"/>
    <cellStyle name="Normal 38 2 6 3" xfId="2285"/>
    <cellStyle name="Normal 38 2 7" xfId="2286"/>
    <cellStyle name="Normal 38 2 8" xfId="2287"/>
    <cellStyle name="Normal 38 2 9" xfId="2288"/>
    <cellStyle name="Normal 38 3" xfId="2289"/>
    <cellStyle name="Normal 38 3 2" xfId="2290"/>
    <cellStyle name="Normal 38 3 2 2" xfId="2291"/>
    <cellStyle name="Normal 38 3 2 2 2" xfId="2292"/>
    <cellStyle name="Normal 38 3 2 2 2 2" xfId="2293"/>
    <cellStyle name="Normal 38 3 2 2 2 3" xfId="2294"/>
    <cellStyle name="Normal 38 3 2 2 2 4" xfId="2295"/>
    <cellStyle name="Normal 38 3 2 2 3" xfId="2296"/>
    <cellStyle name="Normal 38 3 2 2 4" xfId="2297"/>
    <cellStyle name="Normal 38 3 2 2 5" xfId="2298"/>
    <cellStyle name="Normal 38 3 2 3" xfId="2299"/>
    <cellStyle name="Normal 38 3 2 3 2" xfId="2300"/>
    <cellStyle name="Normal 38 3 2 3 3" xfId="2301"/>
    <cellStyle name="Normal 38 3 2 3 4" xfId="2302"/>
    <cellStyle name="Normal 38 3 2 4" xfId="2303"/>
    <cellStyle name="Normal 38 3 2 5" xfId="2304"/>
    <cellStyle name="Normal 38 3 2 6" xfId="2305"/>
    <cellStyle name="Normal 38 3 3" xfId="2306"/>
    <cellStyle name="Normal 38 3 3 2" xfId="2307"/>
    <cellStyle name="Normal 38 3 3 2 2" xfId="2308"/>
    <cellStyle name="Normal 38 3 3 2 3" xfId="2309"/>
    <cellStyle name="Normal 38 3 3 2 4" xfId="2310"/>
    <cellStyle name="Normal 38 3 3 3" xfId="2311"/>
    <cellStyle name="Normal 38 3 3 4" xfId="2312"/>
    <cellStyle name="Normal 38 3 3 5" xfId="2313"/>
    <cellStyle name="Normal 38 3 4" xfId="2314"/>
    <cellStyle name="Normal 38 3 4 2" xfId="2315"/>
    <cellStyle name="Normal 38 3 4 3" xfId="2316"/>
    <cellStyle name="Normal 38 3 4 4" xfId="2317"/>
    <cellStyle name="Normal 38 3 5" xfId="2318"/>
    <cellStyle name="Normal 38 3 5 2" xfId="2319"/>
    <cellStyle name="Normal 38 3 5 3" xfId="2320"/>
    <cellStyle name="Normal 38 3 5 4" xfId="2321"/>
    <cellStyle name="Normal 38 3 6" xfId="2322"/>
    <cellStyle name="Normal 38 3 6 2" xfId="2323"/>
    <cellStyle name="Normal 38 3 6 3" xfId="2324"/>
    <cellStyle name="Normal 38 3 7" xfId="2325"/>
    <cellStyle name="Normal 38 3 8" xfId="2326"/>
    <cellStyle name="Normal 38 3 9" xfId="2327"/>
    <cellStyle name="Normal 38 4" xfId="2328"/>
    <cellStyle name="Normal 38 4 2" xfId="2329"/>
    <cellStyle name="Normal 38 4 2 2" xfId="2330"/>
    <cellStyle name="Normal 38 4 2 2 2" xfId="2331"/>
    <cellStyle name="Normal 38 4 2 2 3" xfId="2332"/>
    <cellStyle name="Normal 38 4 2 2 4" xfId="2333"/>
    <cellStyle name="Normal 38 4 2 3" xfId="2334"/>
    <cellStyle name="Normal 38 4 2 4" xfId="2335"/>
    <cellStyle name="Normal 38 4 2 5" xfId="2336"/>
    <cellStyle name="Normal 38 4 3" xfId="2337"/>
    <cellStyle name="Normal 38 4 3 2" xfId="2338"/>
    <cellStyle name="Normal 38 4 3 3" xfId="2339"/>
    <cellStyle name="Normal 38 4 3 4" xfId="2340"/>
    <cellStyle name="Normal 38 4 4" xfId="2341"/>
    <cellStyle name="Normal 38 4 5" xfId="2342"/>
    <cellStyle name="Normal 38 4 6" xfId="2343"/>
    <cellStyle name="Normal 38 5" xfId="2344"/>
    <cellStyle name="Normal 38 5 2" xfId="2345"/>
    <cellStyle name="Normal 38 5 2 2" xfId="2346"/>
    <cellStyle name="Normal 38 5 2 2 2" xfId="2347"/>
    <cellStyle name="Normal 38 5 2 2 3" xfId="2348"/>
    <cellStyle name="Normal 38 5 2 2 4" xfId="2349"/>
    <cellStyle name="Normal 38 5 2 3" xfId="2350"/>
    <cellStyle name="Normal 38 5 2 4" xfId="2351"/>
    <cellStyle name="Normal 38 5 2 5" xfId="2352"/>
    <cellStyle name="Normal 38 5 3" xfId="2353"/>
    <cellStyle name="Normal 38 5 3 2" xfId="2354"/>
    <cellStyle name="Normal 38 5 3 3" xfId="2355"/>
    <cellStyle name="Normal 38 5 3 4" xfId="2356"/>
    <cellStyle name="Normal 38 5 4" xfId="2357"/>
    <cellStyle name="Normal 38 5 5" xfId="2358"/>
    <cellStyle name="Normal 38 5 6" xfId="2359"/>
    <cellStyle name="Normal 38 6" xfId="2360"/>
    <cellStyle name="Normal 38 6 2" xfId="2361"/>
    <cellStyle name="Normal 38 6 2 2" xfId="2362"/>
    <cellStyle name="Normal 38 6 2 2 2" xfId="2363"/>
    <cellStyle name="Normal 38 6 2 2 3" xfId="2364"/>
    <cellStyle name="Normal 38 6 2 2 4" xfId="2365"/>
    <cellStyle name="Normal 38 6 2 3" xfId="2366"/>
    <cellStyle name="Normal 38 6 2 4" xfId="2367"/>
    <cellStyle name="Normal 38 6 2 5" xfId="2368"/>
    <cellStyle name="Normal 38 6 3" xfId="2369"/>
    <cellStyle name="Normal 38 6 3 2" xfId="2370"/>
    <cellStyle name="Normal 38 6 3 3" xfId="2371"/>
    <cellStyle name="Normal 38 6 3 4" xfId="2372"/>
    <cellStyle name="Normal 38 6 4" xfId="2373"/>
    <cellStyle name="Normal 38 6 5" xfId="2374"/>
    <cellStyle name="Normal 38 6 6" xfId="2375"/>
    <cellStyle name="Normal 38 7" xfId="2376"/>
    <cellStyle name="Normal 38 7 2" xfId="2377"/>
    <cellStyle name="Normal 38 7 2 2" xfId="2378"/>
    <cellStyle name="Normal 38 7 2 3" xfId="2379"/>
    <cellStyle name="Normal 38 7 2 4" xfId="2380"/>
    <cellStyle name="Normal 38 7 3" xfId="2381"/>
    <cellStyle name="Normal 38 7 4" xfId="2382"/>
    <cellStyle name="Normal 38 7 5" xfId="2383"/>
    <cellStyle name="Normal 38 8" xfId="2384"/>
    <cellStyle name="Normal 38 8 2" xfId="2385"/>
    <cellStyle name="Normal 38 8 3" xfId="2386"/>
    <cellStyle name="Normal 38 8 4" xfId="2387"/>
    <cellStyle name="Normal 38 9" xfId="2388"/>
    <cellStyle name="Normal 38 9 2" xfId="2389"/>
    <cellStyle name="Normal 38 9 3" xfId="2390"/>
    <cellStyle name="Normal 38 9 4" xfId="2391"/>
    <cellStyle name="Normal 39" xfId="2392"/>
    <cellStyle name="Normal 39 2" xfId="2393"/>
    <cellStyle name="Normal 39 2 2" xfId="2394"/>
    <cellStyle name="Normal 39 3" xfId="2395"/>
    <cellStyle name="Normal 39 4" xfId="2396"/>
    <cellStyle name="Normal 39 5" xfId="2397"/>
    <cellStyle name="Normal 4" xfId="2398"/>
    <cellStyle name="Normal 4 2" xfId="2399"/>
    <cellStyle name="Normal 4 2 2" xfId="2400"/>
    <cellStyle name="Normal 4 3" xfId="2401"/>
    <cellStyle name="Normal 4 4" xfId="2402"/>
    <cellStyle name="Normal 4 40" xfId="9583"/>
    <cellStyle name="Normal 4 5" xfId="2403"/>
    <cellStyle name="Normal 40" xfId="2404"/>
    <cellStyle name="Normal 40 2" xfId="2405"/>
    <cellStyle name="Normal 40 2 2" xfId="2406"/>
    <cellStyle name="Normal 40 3" xfId="2407"/>
    <cellStyle name="Normal 40 4" xfId="2408"/>
    <cellStyle name="Normal 40 5" xfId="2409"/>
    <cellStyle name="Normal 41" xfId="2410"/>
    <cellStyle name="Normal 41 2" xfId="2411"/>
    <cellStyle name="Normal 41 2 2" xfId="2412"/>
    <cellStyle name="Normal 41 3" xfId="2413"/>
    <cellStyle name="Normal 41 4" xfId="2414"/>
    <cellStyle name="Normal 41 5" xfId="2415"/>
    <cellStyle name="Normal 42" xfId="2416"/>
    <cellStyle name="Normal 42 2" xfId="2417"/>
    <cellStyle name="Normal 42 2 2" xfId="2418"/>
    <cellStyle name="Normal 42 3" xfId="2419"/>
    <cellStyle name="Normal 42 4" xfId="2420"/>
    <cellStyle name="Normal 42 5" xfId="2421"/>
    <cellStyle name="Normal 43" xfId="2422"/>
    <cellStyle name="Normal 43 2" xfId="2423"/>
    <cellStyle name="Normal 43 2 2" xfId="2424"/>
    <cellStyle name="Normal 43 3" xfId="2425"/>
    <cellStyle name="Normal 43 4" xfId="2426"/>
    <cellStyle name="Normal 43 5" xfId="2427"/>
    <cellStyle name="Normal 44" xfId="2428"/>
    <cellStyle name="Normal 44 2" xfId="2429"/>
    <cellStyle name="Normal 44 2 2" xfId="2430"/>
    <cellStyle name="Normal 44 3" xfId="2431"/>
    <cellStyle name="Normal 44 4" xfId="2432"/>
    <cellStyle name="Normal 44 4 2 2" xfId="9584"/>
    <cellStyle name="Normal 44 5" xfId="2433"/>
    <cellStyle name="Normal 45" xfId="2434"/>
    <cellStyle name="Normal 45 2" xfId="2435"/>
    <cellStyle name="Normal 45 2 2" xfId="2436"/>
    <cellStyle name="Normal 45 3" xfId="2437"/>
    <cellStyle name="Normal 45 4" xfId="2438"/>
    <cellStyle name="Normal 45 5" xfId="2439"/>
    <cellStyle name="Normal 46" xfId="2440"/>
    <cellStyle name="Normal 46 2" xfId="2441"/>
    <cellStyle name="Normal 46 2 2" xfId="2442"/>
    <cellStyle name="Normal 46 3" xfId="2443"/>
    <cellStyle name="Normal 46 4" xfId="2444"/>
    <cellStyle name="Normal 46 5" xfId="2445"/>
    <cellStyle name="Normal 47" xfId="2446"/>
    <cellStyle name="Normal 47 2" xfId="2447"/>
    <cellStyle name="Normal 47 2 2" xfId="2448"/>
    <cellStyle name="Normal 47 3" xfId="2449"/>
    <cellStyle name="Normal 47 4" xfId="2450"/>
    <cellStyle name="Normal 47 5" xfId="2451"/>
    <cellStyle name="Normal 48" xfId="2452"/>
    <cellStyle name="Normal 48 2" xfId="2453"/>
    <cellStyle name="Normal 48 2 2" xfId="2454"/>
    <cellStyle name="Normal 48 3" xfId="2455"/>
    <cellStyle name="Normal 48 4" xfId="2456"/>
    <cellStyle name="Normal 48 5" xfId="2457"/>
    <cellStyle name="Normal 49" xfId="2458"/>
    <cellStyle name="Normal 49 2" xfId="2459"/>
    <cellStyle name="Normal 49 2 2" xfId="2460"/>
    <cellStyle name="Normal 49 3" xfId="2461"/>
    <cellStyle name="Normal 49 4" xfId="2462"/>
    <cellStyle name="Normal 49 5" xfId="2463"/>
    <cellStyle name="Normal 5" xfId="2464"/>
    <cellStyle name="Normal 5 10" xfId="2465"/>
    <cellStyle name="Normal 5 10 2" xfId="2466"/>
    <cellStyle name="Normal 5 10 2 2" xfId="2467"/>
    <cellStyle name="Normal 5 10 2 3" xfId="2468"/>
    <cellStyle name="Normal 5 10 2 4" xfId="2469"/>
    <cellStyle name="Normal 5 10 3" xfId="2470"/>
    <cellStyle name="Normal 5 10 4" xfId="2471"/>
    <cellStyle name="Normal 5 10 5" xfId="2472"/>
    <cellStyle name="Normal 5 11" xfId="2473"/>
    <cellStyle name="Normal 5 11 2" xfId="2474"/>
    <cellStyle name="Normal 5 11 3" xfId="2475"/>
    <cellStyle name="Normal 5 11 4" xfId="2476"/>
    <cellStyle name="Normal 5 12" xfId="2477"/>
    <cellStyle name="Normal 5 12 2" xfId="2478"/>
    <cellStyle name="Normal 5 12 3" xfId="2479"/>
    <cellStyle name="Normal 5 12 4" xfId="2480"/>
    <cellStyle name="Normal 5 13" xfId="2481"/>
    <cellStyle name="Normal 5 14" xfId="2482"/>
    <cellStyle name="Normal 5 14 2" xfId="2483"/>
    <cellStyle name="Normal 5 14 3" xfId="2484"/>
    <cellStyle name="Normal 5 14 4" xfId="2485"/>
    <cellStyle name="Normal 5 15" xfId="2486"/>
    <cellStyle name="Normal 5 15 2" xfId="2487"/>
    <cellStyle name="Normal 5 15 3" xfId="2488"/>
    <cellStyle name="Normal 5 16" xfId="2489"/>
    <cellStyle name="Normal 5 16 2" xfId="2490"/>
    <cellStyle name="Normal 5 17" xfId="2491"/>
    <cellStyle name="Normal 5 18" xfId="2492"/>
    <cellStyle name="Normal 5 2" xfId="2493"/>
    <cellStyle name="Normal 5 2 10" xfId="2494"/>
    <cellStyle name="Normal 5 2 10 2" xfId="2495"/>
    <cellStyle name="Normal 5 2 10 3" xfId="2496"/>
    <cellStyle name="Normal 5 2 10 4" xfId="2497"/>
    <cellStyle name="Normal 5 2 11" xfId="2498"/>
    <cellStyle name="Normal 5 2 11 2" xfId="2499"/>
    <cellStyle name="Normal 5 2 11 3" xfId="2500"/>
    <cellStyle name="Normal 5 2 11 4" xfId="2501"/>
    <cellStyle name="Normal 5 2 12" xfId="2502"/>
    <cellStyle name="Normal 5 2 12 2" xfId="2503"/>
    <cellStyle name="Normal 5 2 12 3" xfId="2504"/>
    <cellStyle name="Normal 5 2 12 4" xfId="2505"/>
    <cellStyle name="Normal 5 2 13" xfId="2506"/>
    <cellStyle name="Normal 5 2 13 2" xfId="2507"/>
    <cellStyle name="Normal 5 2 13 3" xfId="2508"/>
    <cellStyle name="Normal 5 2 14" xfId="2509"/>
    <cellStyle name="Normal 5 2 14 2" xfId="2510"/>
    <cellStyle name="Normal 5 2 15" xfId="2511"/>
    <cellStyle name="Normal 5 2 16" xfId="2512"/>
    <cellStyle name="Normal 5 2 2" xfId="2513"/>
    <cellStyle name="Normal 5 2 2 10" xfId="2514"/>
    <cellStyle name="Normal 5 2 2 10 2" xfId="2515"/>
    <cellStyle name="Normal 5 2 2 10 3" xfId="2516"/>
    <cellStyle name="Normal 5 2 2 10 4" xfId="2517"/>
    <cellStyle name="Normal 5 2 2 11" xfId="2518"/>
    <cellStyle name="Normal 5 2 2 11 2" xfId="2519"/>
    <cellStyle name="Normal 5 2 2 11 3" xfId="2520"/>
    <cellStyle name="Normal 5 2 2 12" xfId="2521"/>
    <cellStyle name="Normal 5 2 2 12 2" xfId="2522"/>
    <cellStyle name="Normal 5 2 2 13" xfId="2523"/>
    <cellStyle name="Normal 5 2 2 14" xfId="2524"/>
    <cellStyle name="Normal 5 2 2 2" xfId="2525"/>
    <cellStyle name="Normal 5 2 2 2 2" xfId="2526"/>
    <cellStyle name="Normal 5 2 2 2 2 2" xfId="2527"/>
    <cellStyle name="Normal 5 2 2 2 2 2 2" xfId="2528"/>
    <cellStyle name="Normal 5 2 2 2 2 2 2 2" xfId="2529"/>
    <cellStyle name="Normal 5 2 2 2 2 2 2 3" xfId="2530"/>
    <cellStyle name="Normal 5 2 2 2 2 2 2 4" xfId="2531"/>
    <cellStyle name="Normal 5 2 2 2 2 2 3" xfId="2532"/>
    <cellStyle name="Normal 5 2 2 2 2 2 4" xfId="2533"/>
    <cellStyle name="Normal 5 2 2 2 2 2 5" xfId="2534"/>
    <cellStyle name="Normal 5 2 2 2 2 3" xfId="2535"/>
    <cellStyle name="Normal 5 2 2 2 2 3 2" xfId="2536"/>
    <cellStyle name="Normal 5 2 2 2 2 3 3" xfId="2537"/>
    <cellStyle name="Normal 5 2 2 2 2 3 4" xfId="2538"/>
    <cellStyle name="Normal 5 2 2 2 2 4" xfId="2539"/>
    <cellStyle name="Normal 5 2 2 2 2 5" xfId="2540"/>
    <cellStyle name="Normal 5 2 2 2 2 6" xfId="2541"/>
    <cellStyle name="Normal 5 2 2 2 3" xfId="2542"/>
    <cellStyle name="Normal 5 2 2 2 3 2" xfId="2543"/>
    <cellStyle name="Normal 5 2 2 2 3 2 2" xfId="2544"/>
    <cellStyle name="Normal 5 2 2 2 3 2 3" xfId="2545"/>
    <cellStyle name="Normal 5 2 2 2 3 2 4" xfId="2546"/>
    <cellStyle name="Normal 5 2 2 2 3 3" xfId="2547"/>
    <cellStyle name="Normal 5 2 2 2 3 4" xfId="2548"/>
    <cellStyle name="Normal 5 2 2 2 3 5" xfId="2549"/>
    <cellStyle name="Normal 5 2 2 2 4" xfId="2550"/>
    <cellStyle name="Normal 5 2 2 2 4 2" xfId="2551"/>
    <cellStyle name="Normal 5 2 2 2 4 3" xfId="2552"/>
    <cellStyle name="Normal 5 2 2 2 4 4" xfId="2553"/>
    <cellStyle name="Normal 5 2 2 2 5" xfId="2554"/>
    <cellStyle name="Normal 5 2 2 2 5 2" xfId="2555"/>
    <cellStyle name="Normal 5 2 2 2 5 3" xfId="2556"/>
    <cellStyle name="Normal 5 2 2 2 5 4" xfId="2557"/>
    <cellStyle name="Normal 5 2 2 2 6" xfId="2558"/>
    <cellStyle name="Normal 5 2 2 2 6 2" xfId="2559"/>
    <cellStyle name="Normal 5 2 2 2 6 3" xfId="2560"/>
    <cellStyle name="Normal 5 2 2 2 7" xfId="2561"/>
    <cellStyle name="Normal 5 2 2 2 8" xfId="2562"/>
    <cellStyle name="Normal 5 2 2 2 9" xfId="2563"/>
    <cellStyle name="Normal 5 2 2 3" xfId="2564"/>
    <cellStyle name="Normal 5 2 2 3 2" xfId="2565"/>
    <cellStyle name="Normal 5 2 2 3 2 2" xfId="2566"/>
    <cellStyle name="Normal 5 2 2 3 2 2 2" xfId="2567"/>
    <cellStyle name="Normal 5 2 2 3 2 2 2 2" xfId="2568"/>
    <cellStyle name="Normal 5 2 2 3 2 2 2 3" xfId="2569"/>
    <cellStyle name="Normal 5 2 2 3 2 2 2 4" xfId="2570"/>
    <cellStyle name="Normal 5 2 2 3 2 2 3" xfId="2571"/>
    <cellStyle name="Normal 5 2 2 3 2 2 4" xfId="2572"/>
    <cellStyle name="Normal 5 2 2 3 2 2 5" xfId="2573"/>
    <cellStyle name="Normal 5 2 2 3 2 3" xfId="2574"/>
    <cellStyle name="Normal 5 2 2 3 2 3 2" xfId="2575"/>
    <cellStyle name="Normal 5 2 2 3 2 3 3" xfId="2576"/>
    <cellStyle name="Normal 5 2 2 3 2 3 4" xfId="2577"/>
    <cellStyle name="Normal 5 2 2 3 2 4" xfId="2578"/>
    <cellStyle name="Normal 5 2 2 3 2 5" xfId="2579"/>
    <cellStyle name="Normal 5 2 2 3 2 6" xfId="2580"/>
    <cellStyle name="Normal 5 2 2 3 3" xfId="2581"/>
    <cellStyle name="Normal 5 2 2 3 3 2" xfId="2582"/>
    <cellStyle name="Normal 5 2 2 3 3 2 2" xfId="2583"/>
    <cellStyle name="Normal 5 2 2 3 3 2 3" xfId="2584"/>
    <cellStyle name="Normal 5 2 2 3 3 2 4" xfId="2585"/>
    <cellStyle name="Normal 5 2 2 3 3 3" xfId="2586"/>
    <cellStyle name="Normal 5 2 2 3 3 4" xfId="2587"/>
    <cellStyle name="Normal 5 2 2 3 3 5" xfId="2588"/>
    <cellStyle name="Normal 5 2 2 3 4" xfId="2589"/>
    <cellStyle name="Normal 5 2 2 3 4 2" xfId="2590"/>
    <cellStyle name="Normal 5 2 2 3 4 3" xfId="2591"/>
    <cellStyle name="Normal 5 2 2 3 4 4" xfId="2592"/>
    <cellStyle name="Normal 5 2 2 3 5" xfId="2593"/>
    <cellStyle name="Normal 5 2 2 3 5 2" xfId="2594"/>
    <cellStyle name="Normal 5 2 2 3 5 3" xfId="2595"/>
    <cellStyle name="Normal 5 2 2 3 5 4" xfId="2596"/>
    <cellStyle name="Normal 5 2 2 3 6" xfId="2597"/>
    <cellStyle name="Normal 5 2 2 3 6 2" xfId="2598"/>
    <cellStyle name="Normal 5 2 2 3 6 3" xfId="2599"/>
    <cellStyle name="Normal 5 2 2 3 7" xfId="2600"/>
    <cellStyle name="Normal 5 2 2 3 8" xfId="2601"/>
    <cellStyle name="Normal 5 2 2 3 9" xfId="2602"/>
    <cellStyle name="Normal 5 2 2 4" xfId="2603"/>
    <cellStyle name="Normal 5 2 2 4 2" xfId="2604"/>
    <cellStyle name="Normal 5 2 2 4 2 2" xfId="2605"/>
    <cellStyle name="Normal 5 2 2 4 2 2 2" xfId="2606"/>
    <cellStyle name="Normal 5 2 2 4 2 2 3" xfId="2607"/>
    <cellStyle name="Normal 5 2 2 4 2 2 4" xfId="2608"/>
    <cellStyle name="Normal 5 2 2 4 2 3" xfId="2609"/>
    <cellStyle name="Normal 5 2 2 4 2 4" xfId="2610"/>
    <cellStyle name="Normal 5 2 2 4 2 5" xfId="2611"/>
    <cellStyle name="Normal 5 2 2 4 3" xfId="2612"/>
    <cellStyle name="Normal 5 2 2 4 3 2" xfId="2613"/>
    <cellStyle name="Normal 5 2 2 4 3 3" xfId="2614"/>
    <cellStyle name="Normal 5 2 2 4 3 4" xfId="2615"/>
    <cellStyle name="Normal 5 2 2 4 4" xfId="2616"/>
    <cellStyle name="Normal 5 2 2 4 5" xfId="2617"/>
    <cellStyle name="Normal 5 2 2 4 6" xfId="2618"/>
    <cellStyle name="Normal 5 2 2 5" xfId="2619"/>
    <cellStyle name="Normal 5 2 2 5 2" xfId="2620"/>
    <cellStyle name="Normal 5 2 2 5 2 2" xfId="2621"/>
    <cellStyle name="Normal 5 2 2 5 2 2 2" xfId="2622"/>
    <cellStyle name="Normal 5 2 2 5 2 2 3" xfId="2623"/>
    <cellStyle name="Normal 5 2 2 5 2 2 4" xfId="2624"/>
    <cellStyle name="Normal 5 2 2 5 2 3" xfId="2625"/>
    <cellStyle name="Normal 5 2 2 5 2 4" xfId="2626"/>
    <cellStyle name="Normal 5 2 2 5 2 5" xfId="2627"/>
    <cellStyle name="Normal 5 2 2 5 3" xfId="2628"/>
    <cellStyle name="Normal 5 2 2 5 3 2" xfId="2629"/>
    <cellStyle name="Normal 5 2 2 5 3 3" xfId="2630"/>
    <cellStyle name="Normal 5 2 2 5 3 4" xfId="2631"/>
    <cellStyle name="Normal 5 2 2 5 4" xfId="2632"/>
    <cellStyle name="Normal 5 2 2 5 5" xfId="2633"/>
    <cellStyle name="Normal 5 2 2 5 6" xfId="2634"/>
    <cellStyle name="Normal 5 2 2 6" xfId="2635"/>
    <cellStyle name="Normal 5 2 2 6 2" xfId="2636"/>
    <cellStyle name="Normal 5 2 2 6 2 2" xfId="2637"/>
    <cellStyle name="Normal 5 2 2 6 2 2 2" xfId="2638"/>
    <cellStyle name="Normal 5 2 2 6 2 2 3" xfId="2639"/>
    <cellStyle name="Normal 5 2 2 6 2 2 4" xfId="2640"/>
    <cellStyle name="Normal 5 2 2 6 2 3" xfId="2641"/>
    <cellStyle name="Normal 5 2 2 6 2 4" xfId="2642"/>
    <cellStyle name="Normal 5 2 2 6 2 5" xfId="2643"/>
    <cellStyle name="Normal 5 2 2 6 3" xfId="2644"/>
    <cellStyle name="Normal 5 2 2 6 3 2" xfId="2645"/>
    <cellStyle name="Normal 5 2 2 6 3 3" xfId="2646"/>
    <cellStyle name="Normal 5 2 2 6 3 4" xfId="2647"/>
    <cellStyle name="Normal 5 2 2 6 4" xfId="2648"/>
    <cellStyle name="Normal 5 2 2 6 5" xfId="2649"/>
    <cellStyle name="Normal 5 2 2 6 6" xfId="2650"/>
    <cellStyle name="Normal 5 2 2 7" xfId="2651"/>
    <cellStyle name="Normal 5 2 2 7 2" xfId="2652"/>
    <cellStyle name="Normal 5 2 2 7 2 2" xfId="2653"/>
    <cellStyle name="Normal 5 2 2 7 2 3" xfId="2654"/>
    <cellStyle name="Normal 5 2 2 7 2 4" xfId="2655"/>
    <cellStyle name="Normal 5 2 2 7 3" xfId="2656"/>
    <cellStyle name="Normal 5 2 2 7 4" xfId="2657"/>
    <cellStyle name="Normal 5 2 2 7 5" xfId="2658"/>
    <cellStyle name="Normal 5 2 2 8" xfId="2659"/>
    <cellStyle name="Normal 5 2 2 8 2" xfId="2660"/>
    <cellStyle name="Normal 5 2 2 8 3" xfId="2661"/>
    <cellStyle name="Normal 5 2 2 8 4" xfId="2662"/>
    <cellStyle name="Normal 5 2 2 9" xfId="2663"/>
    <cellStyle name="Normal 5 2 2 9 2" xfId="2664"/>
    <cellStyle name="Normal 5 2 2 9 3" xfId="2665"/>
    <cellStyle name="Normal 5 2 2 9 4" xfId="2666"/>
    <cellStyle name="Normal 5 2 3" xfId="2667"/>
    <cellStyle name="Normal 5 2 3 10" xfId="2668"/>
    <cellStyle name="Normal 5 2 3 10 2" xfId="2669"/>
    <cellStyle name="Normal 5 2 3 10 3" xfId="2670"/>
    <cellStyle name="Normal 5 2 3 10 4" xfId="2671"/>
    <cellStyle name="Normal 5 2 3 11" xfId="2672"/>
    <cellStyle name="Normal 5 2 3 11 2" xfId="2673"/>
    <cellStyle name="Normal 5 2 3 11 3" xfId="2674"/>
    <cellStyle name="Normal 5 2 3 12" xfId="2675"/>
    <cellStyle name="Normal 5 2 3 12 2" xfId="2676"/>
    <cellStyle name="Normal 5 2 3 13" xfId="2677"/>
    <cellStyle name="Normal 5 2 3 14" xfId="2678"/>
    <cellStyle name="Normal 5 2 3 2" xfId="2679"/>
    <cellStyle name="Normal 5 2 3 2 2" xfId="2680"/>
    <cellStyle name="Normal 5 2 3 2 2 2" xfId="2681"/>
    <cellStyle name="Normal 5 2 3 2 2 2 2" xfId="2682"/>
    <cellStyle name="Normal 5 2 3 2 2 2 2 2" xfId="2683"/>
    <cellStyle name="Normal 5 2 3 2 2 2 2 3" xfId="2684"/>
    <cellStyle name="Normal 5 2 3 2 2 2 2 4" xfId="2685"/>
    <cellStyle name="Normal 5 2 3 2 2 2 3" xfId="2686"/>
    <cellStyle name="Normal 5 2 3 2 2 2 4" xfId="2687"/>
    <cellStyle name="Normal 5 2 3 2 2 2 5" xfId="2688"/>
    <cellStyle name="Normal 5 2 3 2 2 3" xfId="2689"/>
    <cellStyle name="Normal 5 2 3 2 2 3 2" xfId="2690"/>
    <cellStyle name="Normal 5 2 3 2 2 3 3" xfId="2691"/>
    <cellStyle name="Normal 5 2 3 2 2 3 4" xfId="2692"/>
    <cellStyle name="Normal 5 2 3 2 2 4" xfId="2693"/>
    <cellStyle name="Normal 5 2 3 2 2 5" xfId="2694"/>
    <cellStyle name="Normal 5 2 3 2 2 6" xfId="2695"/>
    <cellStyle name="Normal 5 2 3 2 3" xfId="2696"/>
    <cellStyle name="Normal 5 2 3 2 3 2" xfId="2697"/>
    <cellStyle name="Normal 5 2 3 2 3 2 2" xfId="2698"/>
    <cellStyle name="Normal 5 2 3 2 3 2 3" xfId="2699"/>
    <cellStyle name="Normal 5 2 3 2 3 2 4" xfId="2700"/>
    <cellStyle name="Normal 5 2 3 2 3 3" xfId="2701"/>
    <cellStyle name="Normal 5 2 3 2 3 4" xfId="2702"/>
    <cellStyle name="Normal 5 2 3 2 3 5" xfId="2703"/>
    <cellStyle name="Normal 5 2 3 2 4" xfId="2704"/>
    <cellStyle name="Normal 5 2 3 2 4 2" xfId="2705"/>
    <cellStyle name="Normal 5 2 3 2 4 3" xfId="2706"/>
    <cellStyle name="Normal 5 2 3 2 4 4" xfId="2707"/>
    <cellStyle name="Normal 5 2 3 2 5" xfId="2708"/>
    <cellStyle name="Normal 5 2 3 2 5 2" xfId="2709"/>
    <cellStyle name="Normal 5 2 3 2 5 3" xfId="2710"/>
    <cellStyle name="Normal 5 2 3 2 5 4" xfId="2711"/>
    <cellStyle name="Normal 5 2 3 2 6" xfId="2712"/>
    <cellStyle name="Normal 5 2 3 2 6 2" xfId="2713"/>
    <cellStyle name="Normal 5 2 3 2 6 3" xfId="2714"/>
    <cellStyle name="Normal 5 2 3 2 7" xfId="2715"/>
    <cellStyle name="Normal 5 2 3 2 8" xfId="2716"/>
    <cellStyle name="Normal 5 2 3 2 9" xfId="2717"/>
    <cellStyle name="Normal 5 2 3 3" xfId="2718"/>
    <cellStyle name="Normal 5 2 3 3 2" xfId="2719"/>
    <cellStyle name="Normal 5 2 3 3 2 2" xfId="2720"/>
    <cellStyle name="Normal 5 2 3 3 2 2 2" xfId="2721"/>
    <cellStyle name="Normal 5 2 3 3 2 2 2 2" xfId="2722"/>
    <cellStyle name="Normal 5 2 3 3 2 2 2 3" xfId="2723"/>
    <cellStyle name="Normal 5 2 3 3 2 2 2 4" xfId="2724"/>
    <cellStyle name="Normal 5 2 3 3 2 2 3" xfId="2725"/>
    <cellStyle name="Normal 5 2 3 3 2 2 4" xfId="2726"/>
    <cellStyle name="Normal 5 2 3 3 2 2 5" xfId="2727"/>
    <cellStyle name="Normal 5 2 3 3 2 3" xfId="2728"/>
    <cellStyle name="Normal 5 2 3 3 2 3 2" xfId="2729"/>
    <cellStyle name="Normal 5 2 3 3 2 3 3" xfId="2730"/>
    <cellStyle name="Normal 5 2 3 3 2 3 4" xfId="2731"/>
    <cellStyle name="Normal 5 2 3 3 2 4" xfId="2732"/>
    <cellStyle name="Normal 5 2 3 3 2 5" xfId="2733"/>
    <cellStyle name="Normal 5 2 3 3 2 6" xfId="2734"/>
    <cellStyle name="Normal 5 2 3 3 3" xfId="2735"/>
    <cellStyle name="Normal 5 2 3 3 3 2" xfId="2736"/>
    <cellStyle name="Normal 5 2 3 3 3 2 2" xfId="2737"/>
    <cellStyle name="Normal 5 2 3 3 3 2 3" xfId="2738"/>
    <cellStyle name="Normal 5 2 3 3 3 2 4" xfId="2739"/>
    <cellStyle name="Normal 5 2 3 3 3 3" xfId="2740"/>
    <cellStyle name="Normal 5 2 3 3 3 4" xfId="2741"/>
    <cellStyle name="Normal 5 2 3 3 3 5" xfId="2742"/>
    <cellStyle name="Normal 5 2 3 3 4" xfId="2743"/>
    <cellStyle name="Normal 5 2 3 3 4 2" xfId="2744"/>
    <cellStyle name="Normal 5 2 3 3 4 3" xfId="2745"/>
    <cellStyle name="Normal 5 2 3 3 4 4" xfId="2746"/>
    <cellStyle name="Normal 5 2 3 3 5" xfId="2747"/>
    <cellStyle name="Normal 5 2 3 3 5 2" xfId="2748"/>
    <cellStyle name="Normal 5 2 3 3 5 3" xfId="2749"/>
    <cellStyle name="Normal 5 2 3 3 5 4" xfId="2750"/>
    <cellStyle name="Normal 5 2 3 3 6" xfId="2751"/>
    <cellStyle name="Normal 5 2 3 3 6 2" xfId="2752"/>
    <cellStyle name="Normal 5 2 3 3 6 3" xfId="2753"/>
    <cellStyle name="Normal 5 2 3 3 7" xfId="2754"/>
    <cellStyle name="Normal 5 2 3 3 8" xfId="2755"/>
    <cellStyle name="Normal 5 2 3 3 9" xfId="2756"/>
    <cellStyle name="Normal 5 2 3 4" xfId="2757"/>
    <cellStyle name="Normal 5 2 3 4 2" xfId="2758"/>
    <cellStyle name="Normal 5 2 3 4 2 2" xfId="2759"/>
    <cellStyle name="Normal 5 2 3 4 2 2 2" xfId="2760"/>
    <cellStyle name="Normal 5 2 3 4 2 2 3" xfId="2761"/>
    <cellStyle name="Normal 5 2 3 4 2 2 4" xfId="2762"/>
    <cellStyle name="Normal 5 2 3 4 2 3" xfId="2763"/>
    <cellStyle name="Normal 5 2 3 4 2 4" xfId="2764"/>
    <cellStyle name="Normal 5 2 3 4 2 5" xfId="2765"/>
    <cellStyle name="Normal 5 2 3 4 3" xfId="2766"/>
    <cellStyle name="Normal 5 2 3 4 3 2" xfId="2767"/>
    <cellStyle name="Normal 5 2 3 4 3 3" xfId="2768"/>
    <cellStyle name="Normal 5 2 3 4 3 4" xfId="2769"/>
    <cellStyle name="Normal 5 2 3 4 4" xfId="2770"/>
    <cellStyle name="Normal 5 2 3 4 5" xfId="2771"/>
    <cellStyle name="Normal 5 2 3 4 6" xfId="2772"/>
    <cellStyle name="Normal 5 2 3 5" xfId="2773"/>
    <cellStyle name="Normal 5 2 3 5 2" xfId="2774"/>
    <cellStyle name="Normal 5 2 3 5 2 2" xfId="2775"/>
    <cellStyle name="Normal 5 2 3 5 2 2 2" xfId="2776"/>
    <cellStyle name="Normal 5 2 3 5 2 2 3" xfId="2777"/>
    <cellStyle name="Normal 5 2 3 5 2 2 4" xfId="2778"/>
    <cellStyle name="Normal 5 2 3 5 2 3" xfId="2779"/>
    <cellStyle name="Normal 5 2 3 5 2 4" xfId="2780"/>
    <cellStyle name="Normal 5 2 3 5 2 5" xfId="2781"/>
    <cellStyle name="Normal 5 2 3 5 3" xfId="2782"/>
    <cellStyle name="Normal 5 2 3 5 3 2" xfId="2783"/>
    <cellStyle name="Normal 5 2 3 5 3 3" xfId="2784"/>
    <cellStyle name="Normal 5 2 3 5 3 4" xfId="2785"/>
    <cellStyle name="Normal 5 2 3 5 4" xfId="2786"/>
    <cellStyle name="Normal 5 2 3 5 5" xfId="2787"/>
    <cellStyle name="Normal 5 2 3 5 6" xfId="2788"/>
    <cellStyle name="Normal 5 2 3 6" xfId="2789"/>
    <cellStyle name="Normal 5 2 3 6 2" xfId="2790"/>
    <cellStyle name="Normal 5 2 3 6 2 2" xfId="2791"/>
    <cellStyle name="Normal 5 2 3 6 2 2 2" xfId="2792"/>
    <cellStyle name="Normal 5 2 3 6 2 2 3" xfId="2793"/>
    <cellStyle name="Normal 5 2 3 6 2 2 4" xfId="2794"/>
    <cellStyle name="Normal 5 2 3 6 2 3" xfId="2795"/>
    <cellStyle name="Normal 5 2 3 6 2 4" xfId="2796"/>
    <cellStyle name="Normal 5 2 3 6 2 5" xfId="2797"/>
    <cellStyle name="Normal 5 2 3 6 3" xfId="2798"/>
    <cellStyle name="Normal 5 2 3 6 3 2" xfId="2799"/>
    <cellStyle name="Normal 5 2 3 6 3 3" xfId="2800"/>
    <cellStyle name="Normal 5 2 3 6 3 4" xfId="2801"/>
    <cellStyle name="Normal 5 2 3 6 4" xfId="2802"/>
    <cellStyle name="Normal 5 2 3 6 5" xfId="2803"/>
    <cellStyle name="Normal 5 2 3 6 6" xfId="2804"/>
    <cellStyle name="Normal 5 2 3 7" xfId="2805"/>
    <cellStyle name="Normal 5 2 3 7 2" xfId="2806"/>
    <cellStyle name="Normal 5 2 3 7 2 2" xfId="2807"/>
    <cellStyle name="Normal 5 2 3 7 2 3" xfId="2808"/>
    <cellStyle name="Normal 5 2 3 7 2 4" xfId="2809"/>
    <cellStyle name="Normal 5 2 3 7 3" xfId="2810"/>
    <cellStyle name="Normal 5 2 3 7 4" xfId="2811"/>
    <cellStyle name="Normal 5 2 3 7 5" xfId="2812"/>
    <cellStyle name="Normal 5 2 3 8" xfId="2813"/>
    <cellStyle name="Normal 5 2 3 8 2" xfId="2814"/>
    <cellStyle name="Normal 5 2 3 8 3" xfId="2815"/>
    <cellStyle name="Normal 5 2 3 8 4" xfId="2816"/>
    <cellStyle name="Normal 5 2 3 9" xfId="2817"/>
    <cellStyle name="Normal 5 2 3 9 2" xfId="2818"/>
    <cellStyle name="Normal 5 2 3 9 3" xfId="2819"/>
    <cellStyle name="Normal 5 2 3 9 4" xfId="2820"/>
    <cellStyle name="Normal 5 2 4" xfId="2821"/>
    <cellStyle name="Normal 5 2 4 2" xfId="2822"/>
    <cellStyle name="Normal 5 2 4 2 2" xfId="2823"/>
    <cellStyle name="Normal 5 2 4 2 2 2" xfId="2824"/>
    <cellStyle name="Normal 5 2 4 2 2 2 2" xfId="2825"/>
    <cellStyle name="Normal 5 2 4 2 2 2 3" xfId="2826"/>
    <cellStyle name="Normal 5 2 4 2 2 2 4" xfId="2827"/>
    <cellStyle name="Normal 5 2 4 2 2 3" xfId="2828"/>
    <cellStyle name="Normal 5 2 4 2 2 4" xfId="2829"/>
    <cellStyle name="Normal 5 2 4 2 2 5" xfId="2830"/>
    <cellStyle name="Normal 5 2 4 2 3" xfId="2831"/>
    <cellStyle name="Normal 5 2 4 2 3 2" xfId="2832"/>
    <cellStyle name="Normal 5 2 4 2 3 3" xfId="2833"/>
    <cellStyle name="Normal 5 2 4 2 3 4" xfId="2834"/>
    <cellStyle name="Normal 5 2 4 2 4" xfId="2835"/>
    <cellStyle name="Normal 5 2 4 2 5" xfId="2836"/>
    <cellStyle name="Normal 5 2 4 2 6" xfId="2837"/>
    <cellStyle name="Normal 5 2 4 3" xfId="2838"/>
    <cellStyle name="Normal 5 2 4 3 2" xfId="2839"/>
    <cellStyle name="Normal 5 2 4 3 2 2" xfId="2840"/>
    <cellStyle name="Normal 5 2 4 3 2 3" xfId="2841"/>
    <cellStyle name="Normal 5 2 4 3 2 4" xfId="2842"/>
    <cellStyle name="Normal 5 2 4 3 3" xfId="2843"/>
    <cellStyle name="Normal 5 2 4 3 4" xfId="2844"/>
    <cellStyle name="Normal 5 2 4 3 5" xfId="2845"/>
    <cellStyle name="Normal 5 2 4 4" xfId="2846"/>
    <cellStyle name="Normal 5 2 4 4 2" xfId="2847"/>
    <cellStyle name="Normal 5 2 4 4 3" xfId="2848"/>
    <cellStyle name="Normal 5 2 4 4 4" xfId="2849"/>
    <cellStyle name="Normal 5 2 4 5" xfId="2850"/>
    <cellStyle name="Normal 5 2 4 5 2" xfId="2851"/>
    <cellStyle name="Normal 5 2 4 5 3" xfId="2852"/>
    <cellStyle name="Normal 5 2 4 5 4" xfId="2853"/>
    <cellStyle name="Normal 5 2 4 6" xfId="2854"/>
    <cellStyle name="Normal 5 2 4 6 2" xfId="2855"/>
    <cellStyle name="Normal 5 2 4 6 3" xfId="2856"/>
    <cellStyle name="Normal 5 2 4 7" xfId="2857"/>
    <cellStyle name="Normal 5 2 4 8" xfId="2858"/>
    <cellStyle name="Normal 5 2 4 9" xfId="2859"/>
    <cellStyle name="Normal 5 2 5" xfId="2860"/>
    <cellStyle name="Normal 5 2 5 2" xfId="2861"/>
    <cellStyle name="Normal 5 2 5 2 2" xfId="2862"/>
    <cellStyle name="Normal 5 2 5 2 2 2" xfId="2863"/>
    <cellStyle name="Normal 5 2 5 2 2 2 2" xfId="2864"/>
    <cellStyle name="Normal 5 2 5 2 2 2 3" xfId="2865"/>
    <cellStyle name="Normal 5 2 5 2 2 2 4" xfId="2866"/>
    <cellStyle name="Normal 5 2 5 2 2 3" xfId="2867"/>
    <cellStyle name="Normal 5 2 5 2 2 4" xfId="2868"/>
    <cellStyle name="Normal 5 2 5 2 2 5" xfId="2869"/>
    <cellStyle name="Normal 5 2 5 2 3" xfId="2870"/>
    <cellStyle name="Normal 5 2 5 2 3 2" xfId="2871"/>
    <cellStyle name="Normal 5 2 5 2 3 3" xfId="2872"/>
    <cellStyle name="Normal 5 2 5 2 3 4" xfId="2873"/>
    <cellStyle name="Normal 5 2 5 2 4" xfId="2874"/>
    <cellStyle name="Normal 5 2 5 2 5" xfId="2875"/>
    <cellStyle name="Normal 5 2 5 2 6" xfId="2876"/>
    <cellStyle name="Normal 5 2 5 3" xfId="2877"/>
    <cellStyle name="Normal 5 2 5 3 2" xfId="2878"/>
    <cellStyle name="Normal 5 2 5 3 2 2" xfId="2879"/>
    <cellStyle name="Normal 5 2 5 3 2 3" xfId="2880"/>
    <cellStyle name="Normal 5 2 5 3 2 4" xfId="2881"/>
    <cellStyle name="Normal 5 2 5 3 3" xfId="2882"/>
    <cellStyle name="Normal 5 2 5 3 4" xfId="2883"/>
    <cellStyle name="Normal 5 2 5 3 5" xfId="2884"/>
    <cellStyle name="Normal 5 2 5 4" xfId="2885"/>
    <cellStyle name="Normal 5 2 5 4 2" xfId="2886"/>
    <cellStyle name="Normal 5 2 5 4 3" xfId="2887"/>
    <cellStyle name="Normal 5 2 5 4 4" xfId="2888"/>
    <cellStyle name="Normal 5 2 5 5" xfId="2889"/>
    <cellStyle name="Normal 5 2 5 5 2" xfId="2890"/>
    <cellStyle name="Normal 5 2 5 5 3" xfId="2891"/>
    <cellStyle name="Normal 5 2 5 5 4" xfId="2892"/>
    <cellStyle name="Normal 5 2 5 6" xfId="2893"/>
    <cellStyle name="Normal 5 2 5 6 2" xfId="2894"/>
    <cellStyle name="Normal 5 2 5 6 3" xfId="2895"/>
    <cellStyle name="Normal 5 2 5 7" xfId="2896"/>
    <cellStyle name="Normal 5 2 5 8" xfId="2897"/>
    <cellStyle name="Normal 5 2 5 9" xfId="2898"/>
    <cellStyle name="Normal 5 2 6" xfId="2899"/>
    <cellStyle name="Normal 5 2 6 2" xfId="2900"/>
    <cellStyle name="Normal 5 2 6 2 2" xfId="2901"/>
    <cellStyle name="Normal 5 2 6 2 2 2" xfId="2902"/>
    <cellStyle name="Normal 5 2 6 2 2 3" xfId="2903"/>
    <cellStyle name="Normal 5 2 6 2 2 4" xfId="2904"/>
    <cellStyle name="Normal 5 2 6 2 3" xfId="2905"/>
    <cellStyle name="Normal 5 2 6 2 4" xfId="2906"/>
    <cellStyle name="Normal 5 2 6 2 5" xfId="2907"/>
    <cellStyle name="Normal 5 2 6 3" xfId="2908"/>
    <cellStyle name="Normal 5 2 6 3 2" xfId="2909"/>
    <cellStyle name="Normal 5 2 6 3 3" xfId="2910"/>
    <cellStyle name="Normal 5 2 6 3 4" xfId="2911"/>
    <cellStyle name="Normal 5 2 6 4" xfId="2912"/>
    <cellStyle name="Normal 5 2 6 5" xfId="2913"/>
    <cellStyle name="Normal 5 2 6 6" xfId="2914"/>
    <cellStyle name="Normal 5 2 7" xfId="2915"/>
    <cellStyle name="Normal 5 2 7 2" xfId="2916"/>
    <cellStyle name="Normal 5 2 7 2 2" xfId="2917"/>
    <cellStyle name="Normal 5 2 7 2 2 2" xfId="2918"/>
    <cellStyle name="Normal 5 2 7 2 2 3" xfId="2919"/>
    <cellStyle name="Normal 5 2 7 2 2 4" xfId="2920"/>
    <cellStyle name="Normal 5 2 7 2 3" xfId="2921"/>
    <cellStyle name="Normal 5 2 7 2 4" xfId="2922"/>
    <cellStyle name="Normal 5 2 7 2 5" xfId="2923"/>
    <cellStyle name="Normal 5 2 7 3" xfId="2924"/>
    <cellStyle name="Normal 5 2 7 3 2" xfId="2925"/>
    <cellStyle name="Normal 5 2 7 3 3" xfId="2926"/>
    <cellStyle name="Normal 5 2 7 3 4" xfId="2927"/>
    <cellStyle name="Normal 5 2 7 4" xfId="2928"/>
    <cellStyle name="Normal 5 2 7 5" xfId="2929"/>
    <cellStyle name="Normal 5 2 7 6" xfId="2930"/>
    <cellStyle name="Normal 5 2 8" xfId="2931"/>
    <cellStyle name="Normal 5 2 8 2" xfId="2932"/>
    <cellStyle name="Normal 5 2 8 2 2" xfId="2933"/>
    <cellStyle name="Normal 5 2 8 2 2 2" xfId="2934"/>
    <cellStyle name="Normal 5 2 8 2 2 3" xfId="2935"/>
    <cellStyle name="Normal 5 2 8 2 2 4" xfId="2936"/>
    <cellStyle name="Normal 5 2 8 2 3" xfId="2937"/>
    <cellStyle name="Normal 5 2 8 2 4" xfId="2938"/>
    <cellStyle name="Normal 5 2 8 2 5" xfId="2939"/>
    <cellStyle name="Normal 5 2 8 3" xfId="2940"/>
    <cellStyle name="Normal 5 2 8 3 2" xfId="2941"/>
    <cellStyle name="Normal 5 2 8 3 3" xfId="2942"/>
    <cellStyle name="Normal 5 2 8 3 4" xfId="2943"/>
    <cellStyle name="Normal 5 2 8 4" xfId="2944"/>
    <cellStyle name="Normal 5 2 8 5" xfId="2945"/>
    <cellStyle name="Normal 5 2 8 6" xfId="2946"/>
    <cellStyle name="Normal 5 2 9" xfId="2947"/>
    <cellStyle name="Normal 5 2 9 2" xfId="2948"/>
    <cellStyle name="Normal 5 2 9 2 2" xfId="2949"/>
    <cellStyle name="Normal 5 2 9 2 3" xfId="2950"/>
    <cellStyle name="Normal 5 2 9 2 4" xfId="2951"/>
    <cellStyle name="Normal 5 2 9 3" xfId="2952"/>
    <cellStyle name="Normal 5 2 9 4" xfId="2953"/>
    <cellStyle name="Normal 5 2 9 5" xfId="2954"/>
    <cellStyle name="Normal 5 3" xfId="2955"/>
    <cellStyle name="Normal 5 3 10" xfId="2956"/>
    <cellStyle name="Normal 5 3 10 2" xfId="2957"/>
    <cellStyle name="Normal 5 3 10 3" xfId="2958"/>
    <cellStyle name="Normal 5 3 10 4" xfId="2959"/>
    <cellStyle name="Normal 5 3 11" xfId="2960"/>
    <cellStyle name="Normal 5 3 11 2" xfId="2961"/>
    <cellStyle name="Normal 5 3 11 3" xfId="2962"/>
    <cellStyle name="Normal 5 3 12" xfId="2963"/>
    <cellStyle name="Normal 5 3 12 2" xfId="2964"/>
    <cellStyle name="Normal 5 3 13" xfId="2965"/>
    <cellStyle name="Normal 5 3 14" xfId="2966"/>
    <cellStyle name="Normal 5 3 2" xfId="2967"/>
    <cellStyle name="Normal 5 3 2 2" xfId="2968"/>
    <cellStyle name="Normal 5 3 2 2 2" xfId="2969"/>
    <cellStyle name="Normal 5 3 2 2 2 2" xfId="2970"/>
    <cellStyle name="Normal 5 3 2 2 2 2 2" xfId="2971"/>
    <cellStyle name="Normal 5 3 2 2 2 2 3" xfId="2972"/>
    <cellStyle name="Normal 5 3 2 2 2 2 4" xfId="2973"/>
    <cellStyle name="Normal 5 3 2 2 2 3" xfId="2974"/>
    <cellStyle name="Normal 5 3 2 2 2 4" xfId="2975"/>
    <cellStyle name="Normal 5 3 2 2 2 5" xfId="2976"/>
    <cellStyle name="Normal 5 3 2 2 3" xfId="2977"/>
    <cellStyle name="Normal 5 3 2 2 3 2" xfId="2978"/>
    <cellStyle name="Normal 5 3 2 2 3 3" xfId="2979"/>
    <cellStyle name="Normal 5 3 2 2 3 4" xfId="2980"/>
    <cellStyle name="Normal 5 3 2 2 4" xfId="2981"/>
    <cellStyle name="Normal 5 3 2 2 5" xfId="2982"/>
    <cellStyle name="Normal 5 3 2 2 6" xfId="2983"/>
    <cellStyle name="Normal 5 3 2 3" xfId="2984"/>
    <cellStyle name="Normal 5 3 2 3 2" xfId="2985"/>
    <cellStyle name="Normal 5 3 2 3 2 2" xfId="2986"/>
    <cellStyle name="Normal 5 3 2 3 2 3" xfId="2987"/>
    <cellStyle name="Normal 5 3 2 3 2 4" xfId="2988"/>
    <cellStyle name="Normal 5 3 2 3 3" xfId="2989"/>
    <cellStyle name="Normal 5 3 2 3 4" xfId="2990"/>
    <cellStyle name="Normal 5 3 2 3 5" xfId="2991"/>
    <cellStyle name="Normal 5 3 2 4" xfId="2992"/>
    <cellStyle name="Normal 5 3 2 4 2" xfId="2993"/>
    <cellStyle name="Normal 5 3 2 4 3" xfId="2994"/>
    <cellStyle name="Normal 5 3 2 4 4" xfId="2995"/>
    <cellStyle name="Normal 5 3 2 5" xfId="2996"/>
    <cellStyle name="Normal 5 3 2 5 2" xfId="2997"/>
    <cellStyle name="Normal 5 3 2 5 3" xfId="2998"/>
    <cellStyle name="Normal 5 3 2 5 4" xfId="2999"/>
    <cellStyle name="Normal 5 3 2 6" xfId="3000"/>
    <cellStyle name="Normal 5 3 2 6 2" xfId="3001"/>
    <cellStyle name="Normal 5 3 2 6 3" xfId="3002"/>
    <cellStyle name="Normal 5 3 2 7" xfId="3003"/>
    <cellStyle name="Normal 5 3 2 8" xfId="3004"/>
    <cellStyle name="Normal 5 3 2 9" xfId="3005"/>
    <cellStyle name="Normal 5 3 3" xfId="3006"/>
    <cellStyle name="Normal 5 3 3 2" xfId="3007"/>
    <cellStyle name="Normal 5 3 3 2 2" xfId="3008"/>
    <cellStyle name="Normal 5 3 3 2 2 2" xfId="3009"/>
    <cellStyle name="Normal 5 3 3 2 2 2 2" xfId="3010"/>
    <cellStyle name="Normal 5 3 3 2 2 2 3" xfId="3011"/>
    <cellStyle name="Normal 5 3 3 2 2 2 4" xfId="3012"/>
    <cellStyle name="Normal 5 3 3 2 2 3" xfId="3013"/>
    <cellStyle name="Normal 5 3 3 2 2 4" xfId="3014"/>
    <cellStyle name="Normal 5 3 3 2 2 5" xfId="3015"/>
    <cellStyle name="Normal 5 3 3 2 3" xfId="3016"/>
    <cellStyle name="Normal 5 3 3 2 3 2" xfId="3017"/>
    <cellStyle name="Normal 5 3 3 2 3 3" xfId="3018"/>
    <cellStyle name="Normal 5 3 3 2 3 4" xfId="3019"/>
    <cellStyle name="Normal 5 3 3 2 4" xfId="3020"/>
    <cellStyle name="Normal 5 3 3 2 5" xfId="3021"/>
    <cellStyle name="Normal 5 3 3 2 6" xfId="3022"/>
    <cellStyle name="Normal 5 3 3 3" xfId="3023"/>
    <cellStyle name="Normal 5 3 3 3 2" xfId="3024"/>
    <cellStyle name="Normal 5 3 3 3 2 2" xfId="3025"/>
    <cellStyle name="Normal 5 3 3 3 2 3" xfId="3026"/>
    <cellStyle name="Normal 5 3 3 3 2 4" xfId="3027"/>
    <cellStyle name="Normal 5 3 3 3 3" xfId="3028"/>
    <cellStyle name="Normal 5 3 3 3 4" xfId="3029"/>
    <cellStyle name="Normal 5 3 3 3 5" xfId="3030"/>
    <cellStyle name="Normal 5 3 3 4" xfId="3031"/>
    <cellStyle name="Normal 5 3 3 4 2" xfId="3032"/>
    <cellStyle name="Normal 5 3 3 4 3" xfId="3033"/>
    <cellStyle name="Normal 5 3 3 4 4" xfId="3034"/>
    <cellStyle name="Normal 5 3 3 5" xfId="3035"/>
    <cellStyle name="Normal 5 3 3 5 2" xfId="3036"/>
    <cellStyle name="Normal 5 3 3 5 3" xfId="3037"/>
    <cellStyle name="Normal 5 3 3 5 4" xfId="3038"/>
    <cellStyle name="Normal 5 3 3 6" xfId="3039"/>
    <cellStyle name="Normal 5 3 3 6 2" xfId="3040"/>
    <cellStyle name="Normal 5 3 3 6 3" xfId="3041"/>
    <cellStyle name="Normal 5 3 3 7" xfId="3042"/>
    <cellStyle name="Normal 5 3 3 8" xfId="3043"/>
    <cellStyle name="Normal 5 3 3 9" xfId="3044"/>
    <cellStyle name="Normal 5 3 4" xfId="3045"/>
    <cellStyle name="Normal 5 3 4 2" xfId="3046"/>
    <cellStyle name="Normal 5 3 4 2 2" xfId="3047"/>
    <cellStyle name="Normal 5 3 4 2 2 2" xfId="3048"/>
    <cellStyle name="Normal 5 3 4 2 2 3" xfId="3049"/>
    <cellStyle name="Normal 5 3 4 2 2 4" xfId="3050"/>
    <cellStyle name="Normal 5 3 4 2 3" xfId="3051"/>
    <cellStyle name="Normal 5 3 4 2 4" xfId="3052"/>
    <cellStyle name="Normal 5 3 4 2 5" xfId="3053"/>
    <cellStyle name="Normal 5 3 4 3" xfId="3054"/>
    <cellStyle name="Normal 5 3 4 3 2" xfId="3055"/>
    <cellStyle name="Normal 5 3 4 3 3" xfId="3056"/>
    <cellStyle name="Normal 5 3 4 3 4" xfId="3057"/>
    <cellStyle name="Normal 5 3 4 4" xfId="3058"/>
    <cellStyle name="Normal 5 3 4 5" xfId="3059"/>
    <cellStyle name="Normal 5 3 4 6" xfId="3060"/>
    <cellStyle name="Normal 5 3 5" xfId="3061"/>
    <cellStyle name="Normal 5 3 5 2" xfId="3062"/>
    <cellStyle name="Normal 5 3 5 2 2" xfId="3063"/>
    <cellStyle name="Normal 5 3 5 2 2 2" xfId="3064"/>
    <cellStyle name="Normal 5 3 5 2 2 3" xfId="3065"/>
    <cellStyle name="Normal 5 3 5 2 2 4" xfId="3066"/>
    <cellStyle name="Normal 5 3 5 2 3" xfId="3067"/>
    <cellStyle name="Normal 5 3 5 2 4" xfId="3068"/>
    <cellStyle name="Normal 5 3 5 2 5" xfId="3069"/>
    <cellStyle name="Normal 5 3 5 3" xfId="3070"/>
    <cellStyle name="Normal 5 3 5 3 2" xfId="3071"/>
    <cellStyle name="Normal 5 3 5 3 3" xfId="3072"/>
    <cellStyle name="Normal 5 3 5 3 4" xfId="3073"/>
    <cellStyle name="Normal 5 3 5 4" xfId="3074"/>
    <cellStyle name="Normal 5 3 5 5" xfId="3075"/>
    <cellStyle name="Normal 5 3 5 6" xfId="3076"/>
    <cellStyle name="Normal 5 3 6" xfId="3077"/>
    <cellStyle name="Normal 5 3 6 2" xfId="3078"/>
    <cellStyle name="Normal 5 3 6 2 2" xfId="3079"/>
    <cellStyle name="Normal 5 3 6 2 2 2" xfId="3080"/>
    <cellStyle name="Normal 5 3 6 2 2 3" xfId="3081"/>
    <cellStyle name="Normal 5 3 6 2 2 4" xfId="3082"/>
    <cellStyle name="Normal 5 3 6 2 3" xfId="3083"/>
    <cellStyle name="Normal 5 3 6 2 4" xfId="3084"/>
    <cellStyle name="Normal 5 3 6 2 5" xfId="3085"/>
    <cellStyle name="Normal 5 3 6 3" xfId="3086"/>
    <cellStyle name="Normal 5 3 6 3 2" xfId="3087"/>
    <cellStyle name="Normal 5 3 6 3 3" xfId="3088"/>
    <cellStyle name="Normal 5 3 6 3 4" xfId="3089"/>
    <cellStyle name="Normal 5 3 6 4" xfId="3090"/>
    <cellStyle name="Normal 5 3 6 5" xfId="3091"/>
    <cellStyle name="Normal 5 3 6 6" xfId="3092"/>
    <cellStyle name="Normal 5 3 7" xfId="3093"/>
    <cellStyle name="Normal 5 3 7 2" xfId="3094"/>
    <cellStyle name="Normal 5 3 7 2 2" xfId="3095"/>
    <cellStyle name="Normal 5 3 7 2 3" xfId="3096"/>
    <cellStyle name="Normal 5 3 7 2 4" xfId="3097"/>
    <cellStyle name="Normal 5 3 7 3" xfId="3098"/>
    <cellStyle name="Normal 5 3 7 4" xfId="3099"/>
    <cellStyle name="Normal 5 3 7 5" xfId="3100"/>
    <cellStyle name="Normal 5 3 8" xfId="3101"/>
    <cellStyle name="Normal 5 3 8 2" xfId="3102"/>
    <cellStyle name="Normal 5 3 8 3" xfId="3103"/>
    <cellStyle name="Normal 5 3 8 4" xfId="3104"/>
    <cellStyle name="Normal 5 3 9" xfId="3105"/>
    <cellStyle name="Normal 5 3 9 2" xfId="3106"/>
    <cellStyle name="Normal 5 3 9 3" xfId="3107"/>
    <cellStyle name="Normal 5 3 9 4" xfId="3108"/>
    <cellStyle name="Normal 5 4" xfId="3109"/>
    <cellStyle name="Normal 5 4 10" xfId="3110"/>
    <cellStyle name="Normal 5 4 10 2" xfId="3111"/>
    <cellStyle name="Normal 5 4 10 3" xfId="3112"/>
    <cellStyle name="Normal 5 4 10 4" xfId="3113"/>
    <cellStyle name="Normal 5 4 11" xfId="3114"/>
    <cellStyle name="Normal 5 4 11 2" xfId="3115"/>
    <cellStyle name="Normal 5 4 11 3" xfId="3116"/>
    <cellStyle name="Normal 5 4 12" xfId="3117"/>
    <cellStyle name="Normal 5 4 12 2" xfId="3118"/>
    <cellStyle name="Normal 5 4 13" xfId="3119"/>
    <cellStyle name="Normal 5 4 14" xfId="3120"/>
    <cellStyle name="Normal 5 4 2" xfId="3121"/>
    <cellStyle name="Normal 5 4 2 2" xfId="3122"/>
    <cellStyle name="Normal 5 4 2 2 2" xfId="3123"/>
    <cellStyle name="Normal 5 4 2 2 2 2" xfId="3124"/>
    <cellStyle name="Normal 5 4 2 2 2 2 2" xfId="3125"/>
    <cellStyle name="Normal 5 4 2 2 2 2 3" xfId="3126"/>
    <cellStyle name="Normal 5 4 2 2 2 2 4" xfId="3127"/>
    <cellStyle name="Normal 5 4 2 2 2 3" xfId="3128"/>
    <cellStyle name="Normal 5 4 2 2 2 4" xfId="3129"/>
    <cellStyle name="Normal 5 4 2 2 2 5" xfId="3130"/>
    <cellStyle name="Normal 5 4 2 2 3" xfId="3131"/>
    <cellStyle name="Normal 5 4 2 2 3 2" xfId="3132"/>
    <cellStyle name="Normal 5 4 2 2 3 3" xfId="3133"/>
    <cellStyle name="Normal 5 4 2 2 3 4" xfId="3134"/>
    <cellStyle name="Normal 5 4 2 2 4" xfId="3135"/>
    <cellStyle name="Normal 5 4 2 2 5" xfId="3136"/>
    <cellStyle name="Normal 5 4 2 2 6" xfId="3137"/>
    <cellStyle name="Normal 5 4 2 3" xfId="3138"/>
    <cellStyle name="Normal 5 4 2 3 2" xfId="3139"/>
    <cellStyle name="Normal 5 4 2 3 2 2" xfId="3140"/>
    <cellStyle name="Normal 5 4 2 3 2 3" xfId="3141"/>
    <cellStyle name="Normal 5 4 2 3 2 4" xfId="3142"/>
    <cellStyle name="Normal 5 4 2 3 3" xfId="3143"/>
    <cellStyle name="Normal 5 4 2 3 4" xfId="3144"/>
    <cellStyle name="Normal 5 4 2 3 5" xfId="3145"/>
    <cellStyle name="Normal 5 4 2 4" xfId="3146"/>
    <cellStyle name="Normal 5 4 2 4 2" xfId="3147"/>
    <cellStyle name="Normal 5 4 2 4 3" xfId="3148"/>
    <cellStyle name="Normal 5 4 2 4 4" xfId="3149"/>
    <cellStyle name="Normal 5 4 2 5" xfId="3150"/>
    <cellStyle name="Normal 5 4 2 5 2" xfId="3151"/>
    <cellStyle name="Normal 5 4 2 5 3" xfId="3152"/>
    <cellStyle name="Normal 5 4 2 5 4" xfId="3153"/>
    <cellStyle name="Normal 5 4 2 6" xfId="3154"/>
    <cellStyle name="Normal 5 4 2 6 2" xfId="3155"/>
    <cellStyle name="Normal 5 4 2 6 3" xfId="3156"/>
    <cellStyle name="Normal 5 4 2 7" xfId="3157"/>
    <cellStyle name="Normal 5 4 2 8" xfId="3158"/>
    <cellStyle name="Normal 5 4 2 9" xfId="3159"/>
    <cellStyle name="Normal 5 4 3" xfId="3160"/>
    <cellStyle name="Normal 5 4 3 2" xfId="3161"/>
    <cellStyle name="Normal 5 4 3 2 2" xfId="3162"/>
    <cellStyle name="Normal 5 4 3 2 2 2" xfId="3163"/>
    <cellStyle name="Normal 5 4 3 2 2 2 2" xfId="3164"/>
    <cellStyle name="Normal 5 4 3 2 2 2 3" xfId="3165"/>
    <cellStyle name="Normal 5 4 3 2 2 2 4" xfId="3166"/>
    <cellStyle name="Normal 5 4 3 2 2 3" xfId="3167"/>
    <cellStyle name="Normal 5 4 3 2 2 4" xfId="3168"/>
    <cellStyle name="Normal 5 4 3 2 2 5" xfId="3169"/>
    <cellStyle name="Normal 5 4 3 2 3" xfId="3170"/>
    <cellStyle name="Normal 5 4 3 2 3 2" xfId="3171"/>
    <cellStyle name="Normal 5 4 3 2 3 3" xfId="3172"/>
    <cellStyle name="Normal 5 4 3 2 3 4" xfId="3173"/>
    <cellStyle name="Normal 5 4 3 2 4" xfId="3174"/>
    <cellStyle name="Normal 5 4 3 2 5" xfId="3175"/>
    <cellStyle name="Normal 5 4 3 2 6" xfId="3176"/>
    <cellStyle name="Normal 5 4 3 3" xfId="3177"/>
    <cellStyle name="Normal 5 4 3 3 2" xfId="3178"/>
    <cellStyle name="Normal 5 4 3 3 2 2" xfId="3179"/>
    <cellStyle name="Normal 5 4 3 3 2 3" xfId="3180"/>
    <cellStyle name="Normal 5 4 3 3 2 4" xfId="3181"/>
    <cellStyle name="Normal 5 4 3 3 3" xfId="3182"/>
    <cellStyle name="Normal 5 4 3 3 4" xfId="3183"/>
    <cellStyle name="Normal 5 4 3 3 5" xfId="3184"/>
    <cellStyle name="Normal 5 4 3 4" xfId="3185"/>
    <cellStyle name="Normal 5 4 3 4 2" xfId="3186"/>
    <cellStyle name="Normal 5 4 3 4 3" xfId="3187"/>
    <cellStyle name="Normal 5 4 3 4 4" xfId="3188"/>
    <cellStyle name="Normal 5 4 3 5" xfId="3189"/>
    <cellStyle name="Normal 5 4 3 5 2" xfId="3190"/>
    <cellStyle name="Normal 5 4 3 5 3" xfId="3191"/>
    <cellStyle name="Normal 5 4 3 5 4" xfId="3192"/>
    <cellStyle name="Normal 5 4 3 6" xfId="3193"/>
    <cellStyle name="Normal 5 4 3 6 2" xfId="3194"/>
    <cellStyle name="Normal 5 4 3 6 3" xfId="3195"/>
    <cellStyle name="Normal 5 4 3 7" xfId="3196"/>
    <cellStyle name="Normal 5 4 3 8" xfId="3197"/>
    <cellStyle name="Normal 5 4 3 9" xfId="3198"/>
    <cellStyle name="Normal 5 4 4" xfId="3199"/>
    <cellStyle name="Normal 5 4 4 2" xfId="3200"/>
    <cellStyle name="Normal 5 4 4 2 2" xfId="3201"/>
    <cellStyle name="Normal 5 4 4 2 2 2" xfId="3202"/>
    <cellStyle name="Normal 5 4 4 2 2 3" xfId="3203"/>
    <cellStyle name="Normal 5 4 4 2 2 4" xfId="3204"/>
    <cellStyle name="Normal 5 4 4 2 3" xfId="3205"/>
    <cellStyle name="Normal 5 4 4 2 4" xfId="3206"/>
    <cellStyle name="Normal 5 4 4 2 5" xfId="3207"/>
    <cellStyle name="Normal 5 4 4 3" xfId="3208"/>
    <cellStyle name="Normal 5 4 4 3 2" xfId="3209"/>
    <cellStyle name="Normal 5 4 4 3 3" xfId="3210"/>
    <cellStyle name="Normal 5 4 4 3 4" xfId="3211"/>
    <cellStyle name="Normal 5 4 4 4" xfId="3212"/>
    <cellStyle name="Normal 5 4 4 5" xfId="3213"/>
    <cellStyle name="Normal 5 4 4 6" xfId="3214"/>
    <cellStyle name="Normal 5 4 5" xfId="3215"/>
    <cellStyle name="Normal 5 4 5 2" xfId="3216"/>
    <cellStyle name="Normal 5 4 5 2 2" xfId="3217"/>
    <cellStyle name="Normal 5 4 5 2 2 2" xfId="3218"/>
    <cellStyle name="Normal 5 4 5 2 2 3" xfId="3219"/>
    <cellStyle name="Normal 5 4 5 2 2 4" xfId="3220"/>
    <cellStyle name="Normal 5 4 5 2 3" xfId="3221"/>
    <cellStyle name="Normal 5 4 5 2 4" xfId="3222"/>
    <cellStyle name="Normal 5 4 5 2 5" xfId="3223"/>
    <cellStyle name="Normal 5 4 5 3" xfId="3224"/>
    <cellStyle name="Normal 5 4 5 3 2" xfId="3225"/>
    <cellStyle name="Normal 5 4 5 3 3" xfId="3226"/>
    <cellStyle name="Normal 5 4 5 3 4" xfId="3227"/>
    <cellStyle name="Normal 5 4 5 4" xfId="3228"/>
    <cellStyle name="Normal 5 4 5 5" xfId="3229"/>
    <cellStyle name="Normal 5 4 5 6" xfId="3230"/>
    <cellStyle name="Normal 5 4 6" xfId="3231"/>
    <cellStyle name="Normal 5 4 6 2" xfId="3232"/>
    <cellStyle name="Normal 5 4 6 2 2" xfId="3233"/>
    <cellStyle name="Normal 5 4 6 2 2 2" xfId="3234"/>
    <cellStyle name="Normal 5 4 6 2 2 3" xfId="3235"/>
    <cellStyle name="Normal 5 4 6 2 2 4" xfId="3236"/>
    <cellStyle name="Normal 5 4 6 2 3" xfId="3237"/>
    <cellStyle name="Normal 5 4 6 2 4" xfId="3238"/>
    <cellStyle name="Normal 5 4 6 2 5" xfId="3239"/>
    <cellStyle name="Normal 5 4 6 3" xfId="3240"/>
    <cellStyle name="Normal 5 4 6 3 2" xfId="3241"/>
    <cellStyle name="Normal 5 4 6 3 3" xfId="3242"/>
    <cellStyle name="Normal 5 4 6 3 4" xfId="3243"/>
    <cellStyle name="Normal 5 4 6 4" xfId="3244"/>
    <cellStyle name="Normal 5 4 6 5" xfId="3245"/>
    <cellStyle name="Normal 5 4 6 6" xfId="3246"/>
    <cellStyle name="Normal 5 4 7" xfId="3247"/>
    <cellStyle name="Normal 5 4 7 2" xfId="3248"/>
    <cellStyle name="Normal 5 4 7 2 2" xfId="3249"/>
    <cellStyle name="Normal 5 4 7 2 3" xfId="3250"/>
    <cellStyle name="Normal 5 4 7 2 4" xfId="3251"/>
    <cellStyle name="Normal 5 4 7 3" xfId="3252"/>
    <cellStyle name="Normal 5 4 7 4" xfId="3253"/>
    <cellStyle name="Normal 5 4 7 5" xfId="3254"/>
    <cellStyle name="Normal 5 4 8" xfId="3255"/>
    <cellStyle name="Normal 5 4 8 2" xfId="3256"/>
    <cellStyle name="Normal 5 4 8 3" xfId="3257"/>
    <cellStyle name="Normal 5 4 8 4" xfId="3258"/>
    <cellStyle name="Normal 5 4 9" xfId="3259"/>
    <cellStyle name="Normal 5 4 9 2" xfId="3260"/>
    <cellStyle name="Normal 5 4 9 3" xfId="3261"/>
    <cellStyle name="Normal 5 4 9 4" xfId="3262"/>
    <cellStyle name="Normal 5 5" xfId="3263"/>
    <cellStyle name="Normal 5 5 2" xfId="3264"/>
    <cellStyle name="Normal 5 5 2 2" xfId="3265"/>
    <cellStyle name="Normal 5 5 2 2 2" xfId="3266"/>
    <cellStyle name="Normal 5 5 2 2 2 2" xfId="3267"/>
    <cellStyle name="Normal 5 5 2 2 2 3" xfId="3268"/>
    <cellStyle name="Normal 5 5 2 2 2 4" xfId="3269"/>
    <cellStyle name="Normal 5 5 2 2 3" xfId="3270"/>
    <cellStyle name="Normal 5 5 2 2 4" xfId="3271"/>
    <cellStyle name="Normal 5 5 2 2 5" xfId="3272"/>
    <cellStyle name="Normal 5 5 2 3" xfId="3273"/>
    <cellStyle name="Normal 5 5 2 3 2" xfId="3274"/>
    <cellStyle name="Normal 5 5 2 3 3" xfId="3275"/>
    <cellStyle name="Normal 5 5 2 3 4" xfId="3276"/>
    <cellStyle name="Normal 5 5 2 4" xfId="3277"/>
    <cellStyle name="Normal 5 5 2 5" xfId="3278"/>
    <cellStyle name="Normal 5 5 2 6" xfId="3279"/>
    <cellStyle name="Normal 5 5 3" xfId="3280"/>
    <cellStyle name="Normal 5 5 3 2" xfId="3281"/>
    <cellStyle name="Normal 5 5 3 2 2" xfId="3282"/>
    <cellStyle name="Normal 5 5 3 2 3" xfId="3283"/>
    <cellStyle name="Normal 5 5 3 2 4" xfId="3284"/>
    <cellStyle name="Normal 5 5 3 3" xfId="3285"/>
    <cellStyle name="Normal 5 5 3 4" xfId="3286"/>
    <cellStyle name="Normal 5 5 3 5" xfId="3287"/>
    <cellStyle name="Normal 5 5 4" xfId="3288"/>
    <cellStyle name="Normal 5 5 4 2" xfId="3289"/>
    <cellStyle name="Normal 5 5 4 3" xfId="3290"/>
    <cellStyle name="Normal 5 5 4 4" xfId="3291"/>
    <cellStyle name="Normal 5 5 5" xfId="3292"/>
    <cellStyle name="Normal 5 5 5 2" xfId="3293"/>
    <cellStyle name="Normal 5 5 5 3" xfId="3294"/>
    <cellStyle name="Normal 5 5 5 4" xfId="3295"/>
    <cellStyle name="Normal 5 5 6" xfId="3296"/>
    <cellStyle name="Normal 5 5 6 2" xfId="3297"/>
    <cellStyle name="Normal 5 5 6 3" xfId="3298"/>
    <cellStyle name="Normal 5 5 7" xfId="3299"/>
    <cellStyle name="Normal 5 5 8" xfId="3300"/>
    <cellStyle name="Normal 5 5 9" xfId="3301"/>
    <cellStyle name="Normal 5 6" xfId="3302"/>
    <cellStyle name="Normal 5 6 2" xfId="3303"/>
    <cellStyle name="Normal 5 6 2 2" xfId="3304"/>
    <cellStyle name="Normal 5 6 2 2 2" xfId="3305"/>
    <cellStyle name="Normal 5 6 2 2 2 2" xfId="3306"/>
    <cellStyle name="Normal 5 6 2 2 2 3" xfId="3307"/>
    <cellStyle name="Normal 5 6 2 2 2 4" xfId="3308"/>
    <cellStyle name="Normal 5 6 2 2 3" xfId="3309"/>
    <cellStyle name="Normal 5 6 2 2 4" xfId="3310"/>
    <cellStyle name="Normal 5 6 2 2 5" xfId="3311"/>
    <cellStyle name="Normal 5 6 2 3" xfId="3312"/>
    <cellStyle name="Normal 5 6 2 3 2" xfId="3313"/>
    <cellStyle name="Normal 5 6 2 3 3" xfId="3314"/>
    <cellStyle name="Normal 5 6 2 3 4" xfId="3315"/>
    <cellStyle name="Normal 5 6 2 4" xfId="3316"/>
    <cellStyle name="Normal 5 6 2 5" xfId="3317"/>
    <cellStyle name="Normal 5 6 2 6" xfId="3318"/>
    <cellStyle name="Normal 5 6 3" xfId="3319"/>
    <cellStyle name="Normal 5 6 3 2" xfId="3320"/>
    <cellStyle name="Normal 5 6 3 2 2" xfId="3321"/>
    <cellStyle name="Normal 5 6 3 2 3" xfId="3322"/>
    <cellStyle name="Normal 5 6 3 2 4" xfId="3323"/>
    <cellStyle name="Normal 5 6 3 3" xfId="3324"/>
    <cellStyle name="Normal 5 6 3 4" xfId="3325"/>
    <cellStyle name="Normal 5 6 3 5" xfId="3326"/>
    <cellStyle name="Normal 5 6 4" xfId="3327"/>
    <cellStyle name="Normal 5 6 4 2" xfId="3328"/>
    <cellStyle name="Normal 5 6 4 3" xfId="3329"/>
    <cellStyle name="Normal 5 6 4 4" xfId="3330"/>
    <cellStyle name="Normal 5 6 5" xfId="3331"/>
    <cellStyle name="Normal 5 6 5 2" xfId="3332"/>
    <cellStyle name="Normal 5 6 5 3" xfId="3333"/>
    <cellStyle name="Normal 5 6 5 4" xfId="3334"/>
    <cellStyle name="Normal 5 6 6" xfId="3335"/>
    <cellStyle name="Normal 5 6 6 2" xfId="3336"/>
    <cellStyle name="Normal 5 6 6 3" xfId="3337"/>
    <cellStyle name="Normal 5 6 7" xfId="3338"/>
    <cellStyle name="Normal 5 6 8" xfId="3339"/>
    <cellStyle name="Normal 5 6 9" xfId="3340"/>
    <cellStyle name="Normal 5 7" xfId="3341"/>
    <cellStyle name="Normal 5 7 2" xfId="3342"/>
    <cellStyle name="Normal 5 7 2 2" xfId="3343"/>
    <cellStyle name="Normal 5 7 2 2 2" xfId="3344"/>
    <cellStyle name="Normal 5 7 2 2 3" xfId="3345"/>
    <cellStyle name="Normal 5 7 2 2 4" xfId="3346"/>
    <cellStyle name="Normal 5 7 2 3" xfId="3347"/>
    <cellStyle name="Normal 5 7 2 4" xfId="3348"/>
    <cellStyle name="Normal 5 7 2 5" xfId="3349"/>
    <cellStyle name="Normal 5 7 3" xfId="3350"/>
    <cellStyle name="Normal 5 7 3 2" xfId="3351"/>
    <cellStyle name="Normal 5 7 3 3" xfId="3352"/>
    <cellStyle name="Normal 5 7 3 4" xfId="3353"/>
    <cellStyle name="Normal 5 7 4" xfId="3354"/>
    <cellStyle name="Normal 5 7 5" xfId="3355"/>
    <cellStyle name="Normal 5 7 6" xfId="3356"/>
    <cellStyle name="Normal 5 8" xfId="3357"/>
    <cellStyle name="Normal 5 8 2" xfId="3358"/>
    <cellStyle name="Normal 5 8 2 2" xfId="3359"/>
    <cellStyle name="Normal 5 8 2 2 2" xfId="3360"/>
    <cellStyle name="Normal 5 8 2 2 3" xfId="3361"/>
    <cellStyle name="Normal 5 8 2 2 4" xfId="3362"/>
    <cellStyle name="Normal 5 8 2 3" xfId="3363"/>
    <cellStyle name="Normal 5 8 2 4" xfId="3364"/>
    <cellStyle name="Normal 5 8 2 5" xfId="3365"/>
    <cellStyle name="Normal 5 8 3" xfId="3366"/>
    <cellStyle name="Normal 5 8 3 2" xfId="3367"/>
    <cellStyle name="Normal 5 8 3 3" xfId="3368"/>
    <cellStyle name="Normal 5 8 3 4" xfId="3369"/>
    <cellStyle name="Normal 5 8 4" xfId="3370"/>
    <cellStyle name="Normal 5 8 5" xfId="3371"/>
    <cellStyle name="Normal 5 8 6" xfId="3372"/>
    <cellStyle name="Normal 5 9" xfId="3373"/>
    <cellStyle name="Normal 5 9 2" xfId="3374"/>
    <cellStyle name="Normal 5 9 2 2" xfId="3375"/>
    <cellStyle name="Normal 5 9 2 2 2" xfId="3376"/>
    <cellStyle name="Normal 5 9 2 2 3" xfId="3377"/>
    <cellStyle name="Normal 5 9 2 2 4" xfId="3378"/>
    <cellStyle name="Normal 5 9 2 3" xfId="3379"/>
    <cellStyle name="Normal 5 9 2 4" xfId="3380"/>
    <cellStyle name="Normal 5 9 2 5" xfId="3381"/>
    <cellStyle name="Normal 5 9 3" xfId="3382"/>
    <cellStyle name="Normal 5 9 3 2" xfId="3383"/>
    <cellStyle name="Normal 5 9 3 3" xfId="3384"/>
    <cellStyle name="Normal 5 9 3 4" xfId="3385"/>
    <cellStyle name="Normal 5 9 4" xfId="3386"/>
    <cellStyle name="Normal 5 9 5" xfId="3387"/>
    <cellStyle name="Normal 5 9 6" xfId="3388"/>
    <cellStyle name="Normal 50" xfId="3389"/>
    <cellStyle name="Normal 50 2" xfId="3390"/>
    <cellStyle name="Normal 50 2 2" xfId="3391"/>
    <cellStyle name="Normal 50 3" xfId="3392"/>
    <cellStyle name="Normal 50 4" xfId="3393"/>
    <cellStyle name="Normal 50 5" xfId="3394"/>
    <cellStyle name="Normal 51" xfId="3395"/>
    <cellStyle name="Normal 51 2" xfId="3396"/>
    <cellStyle name="Normal 51 2 2" xfId="3397"/>
    <cellStyle name="Normal 51 3" xfId="3398"/>
    <cellStyle name="Normal 51 4" xfId="3399"/>
    <cellStyle name="Normal 51 5" xfId="3400"/>
    <cellStyle name="Normal 52" xfId="3401"/>
    <cellStyle name="Normal 52 2" xfId="3402"/>
    <cellStyle name="Normal 52 2 2" xfId="3403"/>
    <cellStyle name="Normal 52 3" xfId="3404"/>
    <cellStyle name="Normal 52 4" xfId="3405"/>
    <cellStyle name="Normal 52 5" xfId="3406"/>
    <cellStyle name="Normal 53" xfId="3407"/>
    <cellStyle name="Normal 53 2" xfId="3408"/>
    <cellStyle name="Normal 53 2 2" xfId="3409"/>
    <cellStyle name="Normal 53 3" xfId="3410"/>
    <cellStyle name="Normal 53 4" xfId="3411"/>
    <cellStyle name="Normal 53 5" xfId="3412"/>
    <cellStyle name="Normal 54" xfId="3413"/>
    <cellStyle name="Normal 54 2" xfId="3414"/>
    <cellStyle name="Normal 54 2 2" xfId="3415"/>
    <cellStyle name="Normal 54 3" xfId="3416"/>
    <cellStyle name="Normal 54 4" xfId="3417"/>
    <cellStyle name="Normal 54 5" xfId="3418"/>
    <cellStyle name="Normal 55" xfId="3419"/>
    <cellStyle name="Normal 55 2" xfId="3420"/>
    <cellStyle name="Normal 55 2 2" xfId="3421"/>
    <cellStyle name="Normal 55 3" xfId="3422"/>
    <cellStyle name="Normal 55 4" xfId="3423"/>
    <cellStyle name="Normal 55 5" xfId="3424"/>
    <cellStyle name="Normal 56" xfId="3425"/>
    <cellStyle name="Normal 56 2" xfId="3426"/>
    <cellStyle name="Normal 56 2 2" xfId="3427"/>
    <cellStyle name="Normal 56 3" xfId="3428"/>
    <cellStyle name="Normal 56 4" xfId="3429"/>
    <cellStyle name="Normal 56 5" xfId="3430"/>
    <cellStyle name="Normal 57" xfId="3431"/>
    <cellStyle name="Normal 57 2" xfId="3432"/>
    <cellStyle name="Normal 57 2 2" xfId="3433"/>
    <cellStyle name="Normal 57 3" xfId="3434"/>
    <cellStyle name="Normal 57 4" xfId="3435"/>
    <cellStyle name="Normal 57 5" xfId="3436"/>
    <cellStyle name="Normal 58" xfId="3437"/>
    <cellStyle name="Normal 58 2" xfId="3438"/>
    <cellStyle name="Normal 58 2 2" xfId="3439"/>
    <cellStyle name="Normal 58 3" xfId="3440"/>
    <cellStyle name="Normal 58 4" xfId="3441"/>
    <cellStyle name="Normal 58 5" xfId="3442"/>
    <cellStyle name="Normal 59" xfId="3443"/>
    <cellStyle name="Normal 59 2" xfId="3444"/>
    <cellStyle name="Normal 59 2 2" xfId="3445"/>
    <cellStyle name="Normal 59 3" xfId="3446"/>
    <cellStyle name="Normal 59 4" xfId="3447"/>
    <cellStyle name="Normal 59 5" xfId="3448"/>
    <cellStyle name="Normal 6" xfId="3449"/>
    <cellStyle name="Normal 6 10" xfId="3450"/>
    <cellStyle name="Normal 6 10 2" xfId="3451"/>
    <cellStyle name="Normal 6 10 2 2" xfId="3452"/>
    <cellStyle name="Normal 6 10 2 2 2" xfId="3453"/>
    <cellStyle name="Normal 6 10 2 2 3" xfId="3454"/>
    <cellStyle name="Normal 6 10 2 2 4" xfId="3455"/>
    <cellStyle name="Normal 6 10 2 3" xfId="3456"/>
    <cellStyle name="Normal 6 10 2 4" xfId="3457"/>
    <cellStyle name="Normal 6 10 2 5" xfId="3458"/>
    <cellStyle name="Normal 6 10 3" xfId="3459"/>
    <cellStyle name="Normal 6 10 3 2" xfId="3460"/>
    <cellStyle name="Normal 6 10 3 3" xfId="3461"/>
    <cellStyle name="Normal 6 10 3 4" xfId="3462"/>
    <cellStyle name="Normal 6 10 4" xfId="3463"/>
    <cellStyle name="Normal 6 10 5" xfId="3464"/>
    <cellStyle name="Normal 6 10 6" xfId="3465"/>
    <cellStyle name="Normal 6 11" xfId="3466"/>
    <cellStyle name="Normal 6 11 2" xfId="3467"/>
    <cellStyle name="Normal 6 11 2 2" xfId="3468"/>
    <cellStyle name="Normal 6 11 2 3" xfId="3469"/>
    <cellStyle name="Normal 6 11 2 4" xfId="3470"/>
    <cellStyle name="Normal 6 11 3" xfId="3471"/>
    <cellStyle name="Normal 6 11 4" xfId="3472"/>
    <cellStyle name="Normal 6 11 5" xfId="3473"/>
    <cellStyle name="Normal 6 12" xfId="3474"/>
    <cellStyle name="Normal 6 12 2" xfId="3475"/>
    <cellStyle name="Normal 6 12 3" xfId="3476"/>
    <cellStyle name="Normal 6 12 4" xfId="3477"/>
    <cellStyle name="Normal 6 13" xfId="3478"/>
    <cellStyle name="Normal 6 13 2" xfId="3479"/>
    <cellStyle name="Normal 6 13 3" xfId="3480"/>
    <cellStyle name="Normal 6 13 4" xfId="3481"/>
    <cellStyle name="Normal 6 14" xfId="3482"/>
    <cellStyle name="Normal 6 14 2" xfId="3483"/>
    <cellStyle name="Normal 6 14 3" xfId="3484"/>
    <cellStyle name="Normal 6 14 4" xfId="3485"/>
    <cellStyle name="Normal 6 15" xfId="3486"/>
    <cellStyle name="Normal 6 15 2" xfId="3487"/>
    <cellStyle name="Normal 6 15 3" xfId="3488"/>
    <cellStyle name="Normal 6 16" xfId="3489"/>
    <cellStyle name="Normal 6 16 2" xfId="3490"/>
    <cellStyle name="Normal 6 17" xfId="3491"/>
    <cellStyle name="Normal 6 18" xfId="3492"/>
    <cellStyle name="Normal 6 2" xfId="3493"/>
    <cellStyle name="Normal 6 2 10" xfId="3494"/>
    <cellStyle name="Normal 6 2 10 2" xfId="3495"/>
    <cellStyle name="Normal 6 2 10 2 2" xfId="3496"/>
    <cellStyle name="Normal 6 2 10 2 3" xfId="3497"/>
    <cellStyle name="Normal 6 2 10 2 4" xfId="3498"/>
    <cellStyle name="Normal 6 2 10 3" xfId="3499"/>
    <cellStyle name="Normal 6 2 10 4" xfId="3500"/>
    <cellStyle name="Normal 6 2 10 5" xfId="3501"/>
    <cellStyle name="Normal 6 2 11" xfId="3502"/>
    <cellStyle name="Normal 6 2 11 2" xfId="3503"/>
    <cellStyle name="Normal 6 2 11 3" xfId="3504"/>
    <cellStyle name="Normal 6 2 11 4" xfId="3505"/>
    <cellStyle name="Normal 6 2 12" xfId="3506"/>
    <cellStyle name="Normal 6 2 12 2" xfId="3507"/>
    <cellStyle name="Normal 6 2 12 3" xfId="3508"/>
    <cellStyle name="Normal 6 2 12 4" xfId="3509"/>
    <cellStyle name="Normal 6 2 13" xfId="3510"/>
    <cellStyle name="Normal 6 2 13 2" xfId="3511"/>
    <cellStyle name="Normal 6 2 13 3" xfId="3512"/>
    <cellStyle name="Normal 6 2 13 4" xfId="3513"/>
    <cellStyle name="Normal 6 2 14" xfId="3514"/>
    <cellStyle name="Normal 6 2 14 2" xfId="3515"/>
    <cellStyle name="Normal 6 2 14 3" xfId="3516"/>
    <cellStyle name="Normal 6 2 15" xfId="3517"/>
    <cellStyle name="Normal 6 2 15 2" xfId="3518"/>
    <cellStyle name="Normal 6 2 16" xfId="3519"/>
    <cellStyle name="Normal 6 2 17" xfId="3520"/>
    <cellStyle name="Normal 6 2 2" xfId="3521"/>
    <cellStyle name="Normal 6 2 2 10" xfId="3522"/>
    <cellStyle name="Normal 6 2 2 10 2" xfId="3523"/>
    <cellStyle name="Normal 6 2 2 10 3" xfId="3524"/>
    <cellStyle name="Normal 6 2 2 10 4" xfId="3525"/>
    <cellStyle name="Normal 6 2 2 11" xfId="3526"/>
    <cellStyle name="Normal 6 2 2 11 2" xfId="3527"/>
    <cellStyle name="Normal 6 2 2 11 3" xfId="3528"/>
    <cellStyle name="Normal 6 2 2 11 4" xfId="3529"/>
    <cellStyle name="Normal 6 2 2 12" xfId="3530"/>
    <cellStyle name="Normal 6 2 2 12 2" xfId="3531"/>
    <cellStyle name="Normal 6 2 2 12 3" xfId="3532"/>
    <cellStyle name="Normal 6 2 2 12 4" xfId="3533"/>
    <cellStyle name="Normal 6 2 2 13" xfId="3534"/>
    <cellStyle name="Normal 6 2 2 13 2" xfId="3535"/>
    <cellStyle name="Normal 6 2 2 13 3" xfId="3536"/>
    <cellStyle name="Normal 6 2 2 14" xfId="3537"/>
    <cellStyle name="Normal 6 2 2 14 2" xfId="3538"/>
    <cellStyle name="Normal 6 2 2 15" xfId="3539"/>
    <cellStyle name="Normal 6 2 2 16" xfId="3540"/>
    <cellStyle name="Normal 6 2 2 2" xfId="3541"/>
    <cellStyle name="Normal 6 2 2 2 10" xfId="3542"/>
    <cellStyle name="Normal 6 2 2 2 10 2" xfId="3543"/>
    <cellStyle name="Normal 6 2 2 2 10 3" xfId="3544"/>
    <cellStyle name="Normal 6 2 2 2 10 4" xfId="3545"/>
    <cellStyle name="Normal 6 2 2 2 11" xfId="3546"/>
    <cellStyle name="Normal 6 2 2 2 11 2" xfId="3547"/>
    <cellStyle name="Normal 6 2 2 2 11 3" xfId="3548"/>
    <cellStyle name="Normal 6 2 2 2 12" xfId="3549"/>
    <cellStyle name="Normal 6 2 2 2 12 2" xfId="3550"/>
    <cellStyle name="Normal 6 2 2 2 13" xfId="3551"/>
    <cellStyle name="Normal 6 2 2 2 14" xfId="3552"/>
    <cellStyle name="Normal 6 2 2 2 2" xfId="3553"/>
    <cellStyle name="Normal 6 2 2 2 2 2" xfId="3554"/>
    <cellStyle name="Normal 6 2 2 2 2 2 2" xfId="3555"/>
    <cellStyle name="Normal 6 2 2 2 2 2 2 2" xfId="3556"/>
    <cellStyle name="Normal 6 2 2 2 2 2 2 2 2" xfId="3557"/>
    <cellStyle name="Normal 6 2 2 2 2 2 2 2 3" xfId="3558"/>
    <cellStyle name="Normal 6 2 2 2 2 2 2 2 4" xfId="3559"/>
    <cellStyle name="Normal 6 2 2 2 2 2 2 3" xfId="3560"/>
    <cellStyle name="Normal 6 2 2 2 2 2 2 4" xfId="3561"/>
    <cellStyle name="Normal 6 2 2 2 2 2 2 5" xfId="3562"/>
    <cellStyle name="Normal 6 2 2 2 2 2 3" xfId="3563"/>
    <cellStyle name="Normal 6 2 2 2 2 2 3 2" xfId="3564"/>
    <cellStyle name="Normal 6 2 2 2 2 2 3 3" xfId="3565"/>
    <cellStyle name="Normal 6 2 2 2 2 2 3 4" xfId="3566"/>
    <cellStyle name="Normal 6 2 2 2 2 2 4" xfId="3567"/>
    <cellStyle name="Normal 6 2 2 2 2 2 5" xfId="3568"/>
    <cellStyle name="Normal 6 2 2 2 2 2 6" xfId="3569"/>
    <cellStyle name="Normal 6 2 2 2 2 3" xfId="3570"/>
    <cellStyle name="Normal 6 2 2 2 2 3 2" xfId="3571"/>
    <cellStyle name="Normal 6 2 2 2 2 3 2 2" xfId="3572"/>
    <cellStyle name="Normal 6 2 2 2 2 3 2 3" xfId="3573"/>
    <cellStyle name="Normal 6 2 2 2 2 3 2 4" xfId="3574"/>
    <cellStyle name="Normal 6 2 2 2 2 3 3" xfId="3575"/>
    <cellStyle name="Normal 6 2 2 2 2 3 4" xfId="3576"/>
    <cellStyle name="Normal 6 2 2 2 2 3 5" xfId="3577"/>
    <cellStyle name="Normal 6 2 2 2 2 4" xfId="3578"/>
    <cellStyle name="Normal 6 2 2 2 2 4 2" xfId="3579"/>
    <cellStyle name="Normal 6 2 2 2 2 4 3" xfId="3580"/>
    <cellStyle name="Normal 6 2 2 2 2 4 4" xfId="3581"/>
    <cellStyle name="Normal 6 2 2 2 2 5" xfId="3582"/>
    <cellStyle name="Normal 6 2 2 2 2 5 2" xfId="3583"/>
    <cellStyle name="Normal 6 2 2 2 2 5 3" xfId="3584"/>
    <cellStyle name="Normal 6 2 2 2 2 5 4" xfId="3585"/>
    <cellStyle name="Normal 6 2 2 2 2 6" xfId="3586"/>
    <cellStyle name="Normal 6 2 2 2 2 6 2" xfId="3587"/>
    <cellStyle name="Normal 6 2 2 2 2 6 3" xfId="3588"/>
    <cellStyle name="Normal 6 2 2 2 2 7" xfId="3589"/>
    <cellStyle name="Normal 6 2 2 2 2 8" xfId="3590"/>
    <cellStyle name="Normal 6 2 2 2 2 9" xfId="3591"/>
    <cellStyle name="Normal 6 2 2 2 3" xfId="3592"/>
    <cellStyle name="Normal 6 2 2 2 3 2" xfId="3593"/>
    <cellStyle name="Normal 6 2 2 2 3 2 2" xfId="3594"/>
    <cellStyle name="Normal 6 2 2 2 3 2 2 2" xfId="3595"/>
    <cellStyle name="Normal 6 2 2 2 3 2 2 2 2" xfId="3596"/>
    <cellStyle name="Normal 6 2 2 2 3 2 2 2 3" xfId="3597"/>
    <cellStyle name="Normal 6 2 2 2 3 2 2 2 4" xfId="3598"/>
    <cellStyle name="Normal 6 2 2 2 3 2 2 3" xfId="3599"/>
    <cellStyle name="Normal 6 2 2 2 3 2 2 4" xfId="3600"/>
    <cellStyle name="Normal 6 2 2 2 3 2 2 5" xfId="3601"/>
    <cellStyle name="Normal 6 2 2 2 3 2 3" xfId="3602"/>
    <cellStyle name="Normal 6 2 2 2 3 2 3 2" xfId="3603"/>
    <cellStyle name="Normal 6 2 2 2 3 2 3 3" xfId="3604"/>
    <cellStyle name="Normal 6 2 2 2 3 2 3 4" xfId="3605"/>
    <cellStyle name="Normal 6 2 2 2 3 2 4" xfId="3606"/>
    <cellStyle name="Normal 6 2 2 2 3 2 5" xfId="3607"/>
    <cellStyle name="Normal 6 2 2 2 3 2 6" xfId="3608"/>
    <cellStyle name="Normal 6 2 2 2 3 3" xfId="3609"/>
    <cellStyle name="Normal 6 2 2 2 3 3 2" xfId="3610"/>
    <cellStyle name="Normal 6 2 2 2 3 3 2 2" xfId="3611"/>
    <cellStyle name="Normal 6 2 2 2 3 3 2 3" xfId="3612"/>
    <cellStyle name="Normal 6 2 2 2 3 3 2 4" xfId="3613"/>
    <cellStyle name="Normal 6 2 2 2 3 3 3" xfId="3614"/>
    <cellStyle name="Normal 6 2 2 2 3 3 4" xfId="3615"/>
    <cellStyle name="Normal 6 2 2 2 3 3 5" xfId="3616"/>
    <cellStyle name="Normal 6 2 2 2 3 4" xfId="3617"/>
    <cellStyle name="Normal 6 2 2 2 3 4 2" xfId="3618"/>
    <cellStyle name="Normal 6 2 2 2 3 4 3" xfId="3619"/>
    <cellStyle name="Normal 6 2 2 2 3 4 4" xfId="3620"/>
    <cellStyle name="Normal 6 2 2 2 3 5" xfId="3621"/>
    <cellStyle name="Normal 6 2 2 2 3 5 2" xfId="3622"/>
    <cellStyle name="Normal 6 2 2 2 3 5 3" xfId="3623"/>
    <cellStyle name="Normal 6 2 2 2 3 5 4" xfId="3624"/>
    <cellStyle name="Normal 6 2 2 2 3 6" xfId="3625"/>
    <cellStyle name="Normal 6 2 2 2 3 6 2" xfId="3626"/>
    <cellStyle name="Normal 6 2 2 2 3 6 3" xfId="3627"/>
    <cellStyle name="Normal 6 2 2 2 3 7" xfId="3628"/>
    <cellStyle name="Normal 6 2 2 2 3 8" xfId="3629"/>
    <cellStyle name="Normal 6 2 2 2 3 9" xfId="3630"/>
    <cellStyle name="Normal 6 2 2 2 4" xfId="3631"/>
    <cellStyle name="Normal 6 2 2 2 4 2" xfId="3632"/>
    <cellStyle name="Normal 6 2 2 2 4 2 2" xfId="3633"/>
    <cellStyle name="Normal 6 2 2 2 4 2 2 2" xfId="3634"/>
    <cellStyle name="Normal 6 2 2 2 4 2 2 3" xfId="3635"/>
    <cellStyle name="Normal 6 2 2 2 4 2 2 4" xfId="3636"/>
    <cellStyle name="Normal 6 2 2 2 4 2 3" xfId="3637"/>
    <cellStyle name="Normal 6 2 2 2 4 2 4" xfId="3638"/>
    <cellStyle name="Normal 6 2 2 2 4 2 5" xfId="3639"/>
    <cellStyle name="Normal 6 2 2 2 4 3" xfId="3640"/>
    <cellStyle name="Normal 6 2 2 2 4 3 2" xfId="3641"/>
    <cellStyle name="Normal 6 2 2 2 4 3 3" xfId="3642"/>
    <cellStyle name="Normal 6 2 2 2 4 3 4" xfId="3643"/>
    <cellStyle name="Normal 6 2 2 2 4 4" xfId="3644"/>
    <cellStyle name="Normal 6 2 2 2 4 5" xfId="3645"/>
    <cellStyle name="Normal 6 2 2 2 4 6" xfId="3646"/>
    <cellStyle name="Normal 6 2 2 2 5" xfId="3647"/>
    <cellStyle name="Normal 6 2 2 2 5 2" xfId="3648"/>
    <cellStyle name="Normal 6 2 2 2 5 2 2" xfId="3649"/>
    <cellStyle name="Normal 6 2 2 2 5 2 2 2" xfId="3650"/>
    <cellStyle name="Normal 6 2 2 2 5 2 2 3" xfId="3651"/>
    <cellStyle name="Normal 6 2 2 2 5 2 2 4" xfId="3652"/>
    <cellStyle name="Normal 6 2 2 2 5 2 3" xfId="3653"/>
    <cellStyle name="Normal 6 2 2 2 5 2 4" xfId="3654"/>
    <cellStyle name="Normal 6 2 2 2 5 2 5" xfId="3655"/>
    <cellStyle name="Normal 6 2 2 2 5 3" xfId="3656"/>
    <cellStyle name="Normal 6 2 2 2 5 3 2" xfId="3657"/>
    <cellStyle name="Normal 6 2 2 2 5 3 3" xfId="3658"/>
    <cellStyle name="Normal 6 2 2 2 5 3 4" xfId="3659"/>
    <cellStyle name="Normal 6 2 2 2 5 4" xfId="3660"/>
    <cellStyle name="Normal 6 2 2 2 5 5" xfId="3661"/>
    <cellStyle name="Normal 6 2 2 2 5 6" xfId="3662"/>
    <cellStyle name="Normal 6 2 2 2 6" xfId="3663"/>
    <cellStyle name="Normal 6 2 2 2 6 2" xfId="3664"/>
    <cellStyle name="Normal 6 2 2 2 6 2 2" xfId="3665"/>
    <cellStyle name="Normal 6 2 2 2 6 2 2 2" xfId="3666"/>
    <cellStyle name="Normal 6 2 2 2 6 2 2 3" xfId="3667"/>
    <cellStyle name="Normal 6 2 2 2 6 2 2 4" xfId="3668"/>
    <cellStyle name="Normal 6 2 2 2 6 2 3" xfId="3669"/>
    <cellStyle name="Normal 6 2 2 2 6 2 4" xfId="3670"/>
    <cellStyle name="Normal 6 2 2 2 6 2 5" xfId="3671"/>
    <cellStyle name="Normal 6 2 2 2 6 3" xfId="3672"/>
    <cellStyle name="Normal 6 2 2 2 6 3 2" xfId="3673"/>
    <cellStyle name="Normal 6 2 2 2 6 3 3" xfId="3674"/>
    <cellStyle name="Normal 6 2 2 2 6 3 4" xfId="3675"/>
    <cellStyle name="Normal 6 2 2 2 6 4" xfId="3676"/>
    <cellStyle name="Normal 6 2 2 2 6 5" xfId="3677"/>
    <cellStyle name="Normal 6 2 2 2 6 6" xfId="3678"/>
    <cellStyle name="Normal 6 2 2 2 7" xfId="3679"/>
    <cellStyle name="Normal 6 2 2 2 7 2" xfId="3680"/>
    <cellStyle name="Normal 6 2 2 2 7 2 2" xfId="3681"/>
    <cellStyle name="Normal 6 2 2 2 7 2 3" xfId="3682"/>
    <cellStyle name="Normal 6 2 2 2 7 2 4" xfId="3683"/>
    <cellStyle name="Normal 6 2 2 2 7 3" xfId="3684"/>
    <cellStyle name="Normal 6 2 2 2 7 4" xfId="3685"/>
    <cellStyle name="Normal 6 2 2 2 7 5" xfId="3686"/>
    <cellStyle name="Normal 6 2 2 2 8" xfId="3687"/>
    <cellStyle name="Normal 6 2 2 2 8 2" xfId="3688"/>
    <cellStyle name="Normal 6 2 2 2 8 3" xfId="3689"/>
    <cellStyle name="Normal 6 2 2 2 8 4" xfId="3690"/>
    <cellStyle name="Normal 6 2 2 2 9" xfId="3691"/>
    <cellStyle name="Normal 6 2 2 2 9 2" xfId="3692"/>
    <cellStyle name="Normal 6 2 2 2 9 3" xfId="3693"/>
    <cellStyle name="Normal 6 2 2 2 9 4" xfId="3694"/>
    <cellStyle name="Normal 6 2 2 3" xfId="3695"/>
    <cellStyle name="Normal 6 2 2 3 10" xfId="3696"/>
    <cellStyle name="Normal 6 2 2 3 10 2" xfId="3697"/>
    <cellStyle name="Normal 6 2 2 3 10 3" xfId="3698"/>
    <cellStyle name="Normal 6 2 2 3 10 4" xfId="3699"/>
    <cellStyle name="Normal 6 2 2 3 11" xfId="3700"/>
    <cellStyle name="Normal 6 2 2 3 11 2" xfId="3701"/>
    <cellStyle name="Normal 6 2 2 3 11 3" xfId="3702"/>
    <cellStyle name="Normal 6 2 2 3 12" xfId="3703"/>
    <cellStyle name="Normal 6 2 2 3 12 2" xfId="3704"/>
    <cellStyle name="Normal 6 2 2 3 13" xfId="3705"/>
    <cellStyle name="Normal 6 2 2 3 14" xfId="3706"/>
    <cellStyle name="Normal 6 2 2 3 2" xfId="3707"/>
    <cellStyle name="Normal 6 2 2 3 2 2" xfId="3708"/>
    <cellStyle name="Normal 6 2 2 3 2 2 2" xfId="3709"/>
    <cellStyle name="Normal 6 2 2 3 2 2 2 2" xfId="3710"/>
    <cellStyle name="Normal 6 2 2 3 2 2 2 2 2" xfId="3711"/>
    <cellStyle name="Normal 6 2 2 3 2 2 2 2 3" xfId="3712"/>
    <cellStyle name="Normal 6 2 2 3 2 2 2 2 4" xfId="3713"/>
    <cellStyle name="Normal 6 2 2 3 2 2 2 3" xfId="3714"/>
    <cellStyle name="Normal 6 2 2 3 2 2 2 4" xfId="3715"/>
    <cellStyle name="Normal 6 2 2 3 2 2 2 5" xfId="3716"/>
    <cellStyle name="Normal 6 2 2 3 2 2 3" xfId="3717"/>
    <cellStyle name="Normal 6 2 2 3 2 2 3 2" xfId="3718"/>
    <cellStyle name="Normal 6 2 2 3 2 2 3 3" xfId="3719"/>
    <cellStyle name="Normal 6 2 2 3 2 2 3 4" xfId="3720"/>
    <cellStyle name="Normal 6 2 2 3 2 2 4" xfId="3721"/>
    <cellStyle name="Normal 6 2 2 3 2 2 5" xfId="3722"/>
    <cellStyle name="Normal 6 2 2 3 2 2 6" xfId="3723"/>
    <cellStyle name="Normal 6 2 2 3 2 3" xfId="3724"/>
    <cellStyle name="Normal 6 2 2 3 2 3 2" xfId="3725"/>
    <cellStyle name="Normal 6 2 2 3 2 3 2 2" xfId="3726"/>
    <cellStyle name="Normal 6 2 2 3 2 3 2 3" xfId="3727"/>
    <cellStyle name="Normal 6 2 2 3 2 3 2 4" xfId="3728"/>
    <cellStyle name="Normal 6 2 2 3 2 3 3" xfId="3729"/>
    <cellStyle name="Normal 6 2 2 3 2 3 4" xfId="3730"/>
    <cellStyle name="Normal 6 2 2 3 2 3 5" xfId="3731"/>
    <cellStyle name="Normal 6 2 2 3 2 4" xfId="3732"/>
    <cellStyle name="Normal 6 2 2 3 2 4 2" xfId="3733"/>
    <cellStyle name="Normal 6 2 2 3 2 4 3" xfId="3734"/>
    <cellStyle name="Normal 6 2 2 3 2 4 4" xfId="3735"/>
    <cellStyle name="Normal 6 2 2 3 2 5" xfId="3736"/>
    <cellStyle name="Normal 6 2 2 3 2 5 2" xfId="3737"/>
    <cellStyle name="Normal 6 2 2 3 2 5 3" xfId="3738"/>
    <cellStyle name="Normal 6 2 2 3 2 5 4" xfId="3739"/>
    <cellStyle name="Normal 6 2 2 3 2 6" xfId="3740"/>
    <cellStyle name="Normal 6 2 2 3 2 6 2" xfId="3741"/>
    <cellStyle name="Normal 6 2 2 3 2 6 3" xfId="3742"/>
    <cellStyle name="Normal 6 2 2 3 2 7" xfId="3743"/>
    <cellStyle name="Normal 6 2 2 3 2 8" xfId="3744"/>
    <cellStyle name="Normal 6 2 2 3 2 9" xfId="3745"/>
    <cellStyle name="Normal 6 2 2 3 3" xfId="3746"/>
    <cellStyle name="Normal 6 2 2 3 3 2" xfId="3747"/>
    <cellStyle name="Normal 6 2 2 3 3 2 2" xfId="3748"/>
    <cellStyle name="Normal 6 2 2 3 3 2 2 2" xfId="3749"/>
    <cellStyle name="Normal 6 2 2 3 3 2 2 2 2" xfId="3750"/>
    <cellStyle name="Normal 6 2 2 3 3 2 2 2 3" xfId="3751"/>
    <cellStyle name="Normal 6 2 2 3 3 2 2 2 4" xfId="3752"/>
    <cellStyle name="Normal 6 2 2 3 3 2 2 3" xfId="3753"/>
    <cellStyle name="Normal 6 2 2 3 3 2 2 4" xfId="3754"/>
    <cellStyle name="Normal 6 2 2 3 3 2 2 5" xfId="3755"/>
    <cellStyle name="Normal 6 2 2 3 3 2 3" xfId="3756"/>
    <cellStyle name="Normal 6 2 2 3 3 2 3 2" xfId="3757"/>
    <cellStyle name="Normal 6 2 2 3 3 2 3 3" xfId="3758"/>
    <cellStyle name="Normal 6 2 2 3 3 2 3 4" xfId="3759"/>
    <cellStyle name="Normal 6 2 2 3 3 2 4" xfId="3760"/>
    <cellStyle name="Normal 6 2 2 3 3 2 5" xfId="3761"/>
    <cellStyle name="Normal 6 2 2 3 3 2 6" xfId="3762"/>
    <cellStyle name="Normal 6 2 2 3 3 3" xfId="3763"/>
    <cellStyle name="Normal 6 2 2 3 3 3 2" xfId="3764"/>
    <cellStyle name="Normal 6 2 2 3 3 3 2 2" xfId="3765"/>
    <cellStyle name="Normal 6 2 2 3 3 3 2 3" xfId="3766"/>
    <cellStyle name="Normal 6 2 2 3 3 3 2 4" xfId="3767"/>
    <cellStyle name="Normal 6 2 2 3 3 3 3" xfId="3768"/>
    <cellStyle name="Normal 6 2 2 3 3 3 4" xfId="3769"/>
    <cellStyle name="Normal 6 2 2 3 3 3 5" xfId="3770"/>
    <cellStyle name="Normal 6 2 2 3 3 4" xfId="3771"/>
    <cellStyle name="Normal 6 2 2 3 3 4 2" xfId="3772"/>
    <cellStyle name="Normal 6 2 2 3 3 4 3" xfId="3773"/>
    <cellStyle name="Normal 6 2 2 3 3 4 4" xfId="3774"/>
    <cellStyle name="Normal 6 2 2 3 3 5" xfId="3775"/>
    <cellStyle name="Normal 6 2 2 3 3 5 2" xfId="3776"/>
    <cellStyle name="Normal 6 2 2 3 3 5 3" xfId="3777"/>
    <cellStyle name="Normal 6 2 2 3 3 5 4" xfId="3778"/>
    <cellStyle name="Normal 6 2 2 3 3 6" xfId="3779"/>
    <cellStyle name="Normal 6 2 2 3 3 6 2" xfId="3780"/>
    <cellStyle name="Normal 6 2 2 3 3 6 3" xfId="3781"/>
    <cellStyle name="Normal 6 2 2 3 3 7" xfId="3782"/>
    <cellStyle name="Normal 6 2 2 3 3 8" xfId="3783"/>
    <cellStyle name="Normal 6 2 2 3 3 9" xfId="3784"/>
    <cellStyle name="Normal 6 2 2 3 4" xfId="3785"/>
    <cellStyle name="Normal 6 2 2 3 4 2" xfId="3786"/>
    <cellStyle name="Normal 6 2 2 3 4 2 2" xfId="3787"/>
    <cellStyle name="Normal 6 2 2 3 4 2 2 2" xfId="3788"/>
    <cellStyle name="Normal 6 2 2 3 4 2 2 3" xfId="3789"/>
    <cellStyle name="Normal 6 2 2 3 4 2 2 4" xfId="3790"/>
    <cellStyle name="Normal 6 2 2 3 4 2 3" xfId="3791"/>
    <cellStyle name="Normal 6 2 2 3 4 2 4" xfId="3792"/>
    <cellStyle name="Normal 6 2 2 3 4 2 5" xfId="3793"/>
    <cellStyle name="Normal 6 2 2 3 4 3" xfId="3794"/>
    <cellStyle name="Normal 6 2 2 3 4 3 2" xfId="3795"/>
    <cellStyle name="Normal 6 2 2 3 4 3 3" xfId="3796"/>
    <cellStyle name="Normal 6 2 2 3 4 3 4" xfId="3797"/>
    <cellStyle name="Normal 6 2 2 3 4 4" xfId="3798"/>
    <cellStyle name="Normal 6 2 2 3 4 5" xfId="3799"/>
    <cellStyle name="Normal 6 2 2 3 4 6" xfId="3800"/>
    <cellStyle name="Normal 6 2 2 3 5" xfId="3801"/>
    <cellStyle name="Normal 6 2 2 3 5 2" xfId="3802"/>
    <cellStyle name="Normal 6 2 2 3 5 2 2" xfId="3803"/>
    <cellStyle name="Normal 6 2 2 3 5 2 2 2" xfId="3804"/>
    <cellStyle name="Normal 6 2 2 3 5 2 2 3" xfId="3805"/>
    <cellStyle name="Normal 6 2 2 3 5 2 2 4" xfId="3806"/>
    <cellStyle name="Normal 6 2 2 3 5 2 3" xfId="3807"/>
    <cellStyle name="Normal 6 2 2 3 5 2 4" xfId="3808"/>
    <cellStyle name="Normal 6 2 2 3 5 2 5" xfId="3809"/>
    <cellStyle name="Normal 6 2 2 3 5 3" xfId="3810"/>
    <cellStyle name="Normal 6 2 2 3 5 3 2" xfId="3811"/>
    <cellStyle name="Normal 6 2 2 3 5 3 3" xfId="3812"/>
    <cellStyle name="Normal 6 2 2 3 5 3 4" xfId="3813"/>
    <cellStyle name="Normal 6 2 2 3 5 4" xfId="3814"/>
    <cellStyle name="Normal 6 2 2 3 5 5" xfId="3815"/>
    <cellStyle name="Normal 6 2 2 3 5 6" xfId="3816"/>
    <cellStyle name="Normal 6 2 2 3 6" xfId="3817"/>
    <cellStyle name="Normal 6 2 2 3 6 2" xfId="3818"/>
    <cellStyle name="Normal 6 2 2 3 6 2 2" xfId="3819"/>
    <cellStyle name="Normal 6 2 2 3 6 2 2 2" xfId="3820"/>
    <cellStyle name="Normal 6 2 2 3 6 2 2 3" xfId="3821"/>
    <cellStyle name="Normal 6 2 2 3 6 2 2 4" xfId="3822"/>
    <cellStyle name="Normal 6 2 2 3 6 2 3" xfId="3823"/>
    <cellStyle name="Normal 6 2 2 3 6 2 4" xfId="3824"/>
    <cellStyle name="Normal 6 2 2 3 6 2 5" xfId="3825"/>
    <cellStyle name="Normal 6 2 2 3 6 3" xfId="3826"/>
    <cellStyle name="Normal 6 2 2 3 6 3 2" xfId="3827"/>
    <cellStyle name="Normal 6 2 2 3 6 3 3" xfId="3828"/>
    <cellStyle name="Normal 6 2 2 3 6 3 4" xfId="3829"/>
    <cellStyle name="Normal 6 2 2 3 6 4" xfId="3830"/>
    <cellStyle name="Normal 6 2 2 3 6 5" xfId="3831"/>
    <cellStyle name="Normal 6 2 2 3 6 6" xfId="3832"/>
    <cellStyle name="Normal 6 2 2 3 7" xfId="3833"/>
    <cellStyle name="Normal 6 2 2 3 7 2" xfId="3834"/>
    <cellStyle name="Normal 6 2 2 3 7 2 2" xfId="3835"/>
    <cellStyle name="Normal 6 2 2 3 7 2 3" xfId="3836"/>
    <cellStyle name="Normal 6 2 2 3 7 2 4" xfId="3837"/>
    <cellStyle name="Normal 6 2 2 3 7 3" xfId="3838"/>
    <cellStyle name="Normal 6 2 2 3 7 4" xfId="3839"/>
    <cellStyle name="Normal 6 2 2 3 7 5" xfId="3840"/>
    <cellStyle name="Normal 6 2 2 3 8" xfId="3841"/>
    <cellStyle name="Normal 6 2 2 3 8 2" xfId="3842"/>
    <cellStyle name="Normal 6 2 2 3 8 3" xfId="3843"/>
    <cellStyle name="Normal 6 2 2 3 8 4" xfId="3844"/>
    <cellStyle name="Normal 6 2 2 3 9" xfId="3845"/>
    <cellStyle name="Normal 6 2 2 3 9 2" xfId="3846"/>
    <cellStyle name="Normal 6 2 2 3 9 3" xfId="3847"/>
    <cellStyle name="Normal 6 2 2 3 9 4" xfId="3848"/>
    <cellStyle name="Normal 6 2 2 4" xfId="3849"/>
    <cellStyle name="Normal 6 2 2 4 2" xfId="3850"/>
    <cellStyle name="Normal 6 2 2 4 2 2" xfId="3851"/>
    <cellStyle name="Normal 6 2 2 4 2 2 2" xfId="3852"/>
    <cellStyle name="Normal 6 2 2 4 2 2 2 2" xfId="3853"/>
    <cellStyle name="Normal 6 2 2 4 2 2 2 3" xfId="3854"/>
    <cellStyle name="Normal 6 2 2 4 2 2 2 4" xfId="3855"/>
    <cellStyle name="Normal 6 2 2 4 2 2 3" xfId="3856"/>
    <cellStyle name="Normal 6 2 2 4 2 2 4" xfId="3857"/>
    <cellStyle name="Normal 6 2 2 4 2 2 5" xfId="3858"/>
    <cellStyle name="Normal 6 2 2 4 2 3" xfId="3859"/>
    <cellStyle name="Normal 6 2 2 4 2 3 2" xfId="3860"/>
    <cellStyle name="Normal 6 2 2 4 2 3 3" xfId="3861"/>
    <cellStyle name="Normal 6 2 2 4 2 3 4" xfId="3862"/>
    <cellStyle name="Normal 6 2 2 4 2 4" xfId="3863"/>
    <cellStyle name="Normal 6 2 2 4 2 5" xfId="3864"/>
    <cellStyle name="Normal 6 2 2 4 2 6" xfId="3865"/>
    <cellStyle name="Normal 6 2 2 4 3" xfId="3866"/>
    <cellStyle name="Normal 6 2 2 4 3 2" xfId="3867"/>
    <cellStyle name="Normal 6 2 2 4 3 2 2" xfId="3868"/>
    <cellStyle name="Normal 6 2 2 4 3 2 3" xfId="3869"/>
    <cellStyle name="Normal 6 2 2 4 3 2 4" xfId="3870"/>
    <cellStyle name="Normal 6 2 2 4 3 3" xfId="3871"/>
    <cellStyle name="Normal 6 2 2 4 3 4" xfId="3872"/>
    <cellStyle name="Normal 6 2 2 4 3 5" xfId="3873"/>
    <cellStyle name="Normal 6 2 2 4 4" xfId="3874"/>
    <cellStyle name="Normal 6 2 2 4 4 2" xfId="3875"/>
    <cellStyle name="Normal 6 2 2 4 4 3" xfId="3876"/>
    <cellStyle name="Normal 6 2 2 4 4 4" xfId="3877"/>
    <cellStyle name="Normal 6 2 2 4 5" xfId="3878"/>
    <cellStyle name="Normal 6 2 2 4 5 2" xfId="3879"/>
    <cellStyle name="Normal 6 2 2 4 5 3" xfId="3880"/>
    <cellStyle name="Normal 6 2 2 4 5 4" xfId="3881"/>
    <cellStyle name="Normal 6 2 2 4 6" xfId="3882"/>
    <cellStyle name="Normal 6 2 2 4 6 2" xfId="3883"/>
    <cellStyle name="Normal 6 2 2 4 6 3" xfId="3884"/>
    <cellStyle name="Normal 6 2 2 4 7" xfId="3885"/>
    <cellStyle name="Normal 6 2 2 4 8" xfId="3886"/>
    <cellStyle name="Normal 6 2 2 4 9" xfId="3887"/>
    <cellStyle name="Normal 6 2 2 5" xfId="3888"/>
    <cellStyle name="Normal 6 2 2 5 2" xfId="3889"/>
    <cellStyle name="Normal 6 2 2 5 2 2" xfId="3890"/>
    <cellStyle name="Normal 6 2 2 5 2 2 2" xfId="3891"/>
    <cellStyle name="Normal 6 2 2 5 2 2 2 2" xfId="3892"/>
    <cellStyle name="Normal 6 2 2 5 2 2 2 3" xfId="3893"/>
    <cellStyle name="Normal 6 2 2 5 2 2 2 4" xfId="3894"/>
    <cellStyle name="Normal 6 2 2 5 2 2 3" xfId="3895"/>
    <cellStyle name="Normal 6 2 2 5 2 2 4" xfId="3896"/>
    <cellStyle name="Normal 6 2 2 5 2 2 5" xfId="3897"/>
    <cellStyle name="Normal 6 2 2 5 2 3" xfId="3898"/>
    <cellStyle name="Normal 6 2 2 5 2 3 2" xfId="3899"/>
    <cellStyle name="Normal 6 2 2 5 2 3 3" xfId="3900"/>
    <cellStyle name="Normal 6 2 2 5 2 3 4" xfId="3901"/>
    <cellStyle name="Normal 6 2 2 5 2 4" xfId="3902"/>
    <cellStyle name="Normal 6 2 2 5 2 5" xfId="3903"/>
    <cellStyle name="Normal 6 2 2 5 2 6" xfId="3904"/>
    <cellStyle name="Normal 6 2 2 5 3" xfId="3905"/>
    <cellStyle name="Normal 6 2 2 5 3 2" xfId="3906"/>
    <cellStyle name="Normal 6 2 2 5 3 2 2" xfId="3907"/>
    <cellStyle name="Normal 6 2 2 5 3 2 3" xfId="3908"/>
    <cellStyle name="Normal 6 2 2 5 3 2 4" xfId="3909"/>
    <cellStyle name="Normal 6 2 2 5 3 3" xfId="3910"/>
    <cellStyle name="Normal 6 2 2 5 3 4" xfId="3911"/>
    <cellStyle name="Normal 6 2 2 5 3 5" xfId="3912"/>
    <cellStyle name="Normal 6 2 2 5 4" xfId="3913"/>
    <cellStyle name="Normal 6 2 2 5 4 2" xfId="3914"/>
    <cellStyle name="Normal 6 2 2 5 4 3" xfId="3915"/>
    <cellStyle name="Normal 6 2 2 5 4 4" xfId="3916"/>
    <cellStyle name="Normal 6 2 2 5 5" xfId="3917"/>
    <cellStyle name="Normal 6 2 2 5 5 2" xfId="3918"/>
    <cellStyle name="Normal 6 2 2 5 5 3" xfId="3919"/>
    <cellStyle name="Normal 6 2 2 5 5 4" xfId="3920"/>
    <cellStyle name="Normal 6 2 2 5 6" xfId="3921"/>
    <cellStyle name="Normal 6 2 2 5 6 2" xfId="3922"/>
    <cellStyle name="Normal 6 2 2 5 6 3" xfId="3923"/>
    <cellStyle name="Normal 6 2 2 5 7" xfId="3924"/>
    <cellStyle name="Normal 6 2 2 5 8" xfId="3925"/>
    <cellStyle name="Normal 6 2 2 5 9" xfId="3926"/>
    <cellStyle name="Normal 6 2 2 6" xfId="3927"/>
    <cellStyle name="Normal 6 2 2 6 2" xfId="3928"/>
    <cellStyle name="Normal 6 2 2 6 2 2" xfId="3929"/>
    <cellStyle name="Normal 6 2 2 6 2 2 2" xfId="3930"/>
    <cellStyle name="Normal 6 2 2 6 2 2 3" xfId="3931"/>
    <cellStyle name="Normal 6 2 2 6 2 2 4" xfId="3932"/>
    <cellStyle name="Normal 6 2 2 6 2 3" xfId="3933"/>
    <cellStyle name="Normal 6 2 2 6 2 4" xfId="3934"/>
    <cellStyle name="Normal 6 2 2 6 2 5" xfId="3935"/>
    <cellStyle name="Normal 6 2 2 6 3" xfId="3936"/>
    <cellStyle name="Normal 6 2 2 6 3 2" xfId="3937"/>
    <cellStyle name="Normal 6 2 2 6 3 3" xfId="3938"/>
    <cellStyle name="Normal 6 2 2 6 3 4" xfId="3939"/>
    <cellStyle name="Normal 6 2 2 6 4" xfId="3940"/>
    <cellStyle name="Normal 6 2 2 6 5" xfId="3941"/>
    <cellStyle name="Normal 6 2 2 6 6" xfId="3942"/>
    <cellStyle name="Normal 6 2 2 7" xfId="3943"/>
    <cellStyle name="Normal 6 2 2 7 2" xfId="3944"/>
    <cellStyle name="Normal 6 2 2 7 2 2" xfId="3945"/>
    <cellStyle name="Normal 6 2 2 7 2 2 2" xfId="3946"/>
    <cellStyle name="Normal 6 2 2 7 2 2 3" xfId="3947"/>
    <cellStyle name="Normal 6 2 2 7 2 2 4" xfId="3948"/>
    <cellStyle name="Normal 6 2 2 7 2 3" xfId="3949"/>
    <cellStyle name="Normal 6 2 2 7 2 4" xfId="3950"/>
    <cellStyle name="Normal 6 2 2 7 2 5" xfId="3951"/>
    <cellStyle name="Normal 6 2 2 7 3" xfId="3952"/>
    <cellStyle name="Normal 6 2 2 7 3 2" xfId="3953"/>
    <cellStyle name="Normal 6 2 2 7 3 3" xfId="3954"/>
    <cellStyle name="Normal 6 2 2 7 3 4" xfId="3955"/>
    <cellStyle name="Normal 6 2 2 7 4" xfId="3956"/>
    <cellStyle name="Normal 6 2 2 7 5" xfId="3957"/>
    <cellStyle name="Normal 6 2 2 7 6" xfId="3958"/>
    <cellStyle name="Normal 6 2 2 8" xfId="3959"/>
    <cellStyle name="Normal 6 2 2 8 2" xfId="3960"/>
    <cellStyle name="Normal 6 2 2 8 2 2" xfId="3961"/>
    <cellStyle name="Normal 6 2 2 8 2 2 2" xfId="3962"/>
    <cellStyle name="Normal 6 2 2 8 2 2 3" xfId="3963"/>
    <cellStyle name="Normal 6 2 2 8 2 2 4" xfId="3964"/>
    <cellStyle name="Normal 6 2 2 8 2 3" xfId="3965"/>
    <cellStyle name="Normal 6 2 2 8 2 4" xfId="3966"/>
    <cellStyle name="Normal 6 2 2 8 2 5" xfId="3967"/>
    <cellStyle name="Normal 6 2 2 8 3" xfId="3968"/>
    <cellStyle name="Normal 6 2 2 8 3 2" xfId="3969"/>
    <cellStyle name="Normal 6 2 2 8 3 3" xfId="3970"/>
    <cellStyle name="Normal 6 2 2 8 3 4" xfId="3971"/>
    <cellStyle name="Normal 6 2 2 8 4" xfId="3972"/>
    <cellStyle name="Normal 6 2 2 8 5" xfId="3973"/>
    <cellStyle name="Normal 6 2 2 8 6" xfId="3974"/>
    <cellStyle name="Normal 6 2 2 9" xfId="3975"/>
    <cellStyle name="Normal 6 2 2 9 2" xfId="3976"/>
    <cellStyle name="Normal 6 2 2 9 2 2" xfId="3977"/>
    <cellStyle name="Normal 6 2 2 9 2 3" xfId="3978"/>
    <cellStyle name="Normal 6 2 2 9 2 4" xfId="3979"/>
    <cellStyle name="Normal 6 2 2 9 3" xfId="3980"/>
    <cellStyle name="Normal 6 2 2 9 4" xfId="3981"/>
    <cellStyle name="Normal 6 2 2 9 5" xfId="3982"/>
    <cellStyle name="Normal 6 2 3" xfId="3983"/>
    <cellStyle name="Normal 6 2 3 10" xfId="3984"/>
    <cellStyle name="Normal 6 2 3 10 2" xfId="3985"/>
    <cellStyle name="Normal 6 2 3 10 3" xfId="3986"/>
    <cellStyle name="Normal 6 2 3 10 4" xfId="3987"/>
    <cellStyle name="Normal 6 2 3 11" xfId="3988"/>
    <cellStyle name="Normal 6 2 3 11 2" xfId="3989"/>
    <cellStyle name="Normal 6 2 3 11 3" xfId="3990"/>
    <cellStyle name="Normal 6 2 3 12" xfId="3991"/>
    <cellStyle name="Normal 6 2 3 12 2" xfId="3992"/>
    <cellStyle name="Normal 6 2 3 13" xfId="3993"/>
    <cellStyle name="Normal 6 2 3 14" xfId="3994"/>
    <cellStyle name="Normal 6 2 3 2" xfId="3995"/>
    <cellStyle name="Normal 6 2 3 2 2" xfId="3996"/>
    <cellStyle name="Normal 6 2 3 2 2 2" xfId="3997"/>
    <cellStyle name="Normal 6 2 3 2 2 2 2" xfId="3998"/>
    <cellStyle name="Normal 6 2 3 2 2 2 2 2" xfId="3999"/>
    <cellStyle name="Normal 6 2 3 2 2 2 2 3" xfId="4000"/>
    <cellStyle name="Normal 6 2 3 2 2 2 2 4" xfId="4001"/>
    <cellStyle name="Normal 6 2 3 2 2 2 3" xfId="4002"/>
    <cellStyle name="Normal 6 2 3 2 2 2 4" xfId="4003"/>
    <cellStyle name="Normal 6 2 3 2 2 2 5" xfId="4004"/>
    <cellStyle name="Normal 6 2 3 2 2 3" xfId="4005"/>
    <cellStyle name="Normal 6 2 3 2 2 3 2" xfId="4006"/>
    <cellStyle name="Normal 6 2 3 2 2 3 3" xfId="4007"/>
    <cellStyle name="Normal 6 2 3 2 2 3 4" xfId="4008"/>
    <cellStyle name="Normal 6 2 3 2 2 4" xfId="4009"/>
    <cellStyle name="Normal 6 2 3 2 2 5" xfId="4010"/>
    <cellStyle name="Normal 6 2 3 2 2 6" xfId="4011"/>
    <cellStyle name="Normal 6 2 3 2 3" xfId="4012"/>
    <cellStyle name="Normal 6 2 3 2 3 2" xfId="4013"/>
    <cellStyle name="Normal 6 2 3 2 3 2 2" xfId="4014"/>
    <cellStyle name="Normal 6 2 3 2 3 2 3" xfId="4015"/>
    <cellStyle name="Normal 6 2 3 2 3 2 4" xfId="4016"/>
    <cellStyle name="Normal 6 2 3 2 3 3" xfId="4017"/>
    <cellStyle name="Normal 6 2 3 2 3 4" xfId="4018"/>
    <cellStyle name="Normal 6 2 3 2 3 5" xfId="4019"/>
    <cellStyle name="Normal 6 2 3 2 4" xfId="4020"/>
    <cellStyle name="Normal 6 2 3 2 4 2" xfId="4021"/>
    <cellStyle name="Normal 6 2 3 2 4 3" xfId="4022"/>
    <cellStyle name="Normal 6 2 3 2 4 4" xfId="4023"/>
    <cellStyle name="Normal 6 2 3 2 5" xfId="4024"/>
    <cellStyle name="Normal 6 2 3 2 5 2" xfId="4025"/>
    <cellStyle name="Normal 6 2 3 2 5 3" xfId="4026"/>
    <cellStyle name="Normal 6 2 3 2 5 4" xfId="4027"/>
    <cellStyle name="Normal 6 2 3 2 6" xfId="4028"/>
    <cellStyle name="Normal 6 2 3 2 6 2" xfId="4029"/>
    <cellStyle name="Normal 6 2 3 2 6 3" xfId="4030"/>
    <cellStyle name="Normal 6 2 3 2 7" xfId="4031"/>
    <cellStyle name="Normal 6 2 3 2 8" xfId="4032"/>
    <cellStyle name="Normal 6 2 3 2 9" xfId="4033"/>
    <cellStyle name="Normal 6 2 3 3" xfId="4034"/>
    <cellStyle name="Normal 6 2 3 3 2" xfId="4035"/>
    <cellStyle name="Normal 6 2 3 3 2 2" xfId="4036"/>
    <cellStyle name="Normal 6 2 3 3 2 2 2" xfId="4037"/>
    <cellStyle name="Normal 6 2 3 3 2 2 2 2" xfId="4038"/>
    <cellStyle name="Normal 6 2 3 3 2 2 2 3" xfId="4039"/>
    <cellStyle name="Normal 6 2 3 3 2 2 2 4" xfId="4040"/>
    <cellStyle name="Normal 6 2 3 3 2 2 3" xfId="4041"/>
    <cellStyle name="Normal 6 2 3 3 2 2 4" xfId="4042"/>
    <cellStyle name="Normal 6 2 3 3 2 2 5" xfId="4043"/>
    <cellStyle name="Normal 6 2 3 3 2 3" xfId="4044"/>
    <cellStyle name="Normal 6 2 3 3 2 3 2" xfId="4045"/>
    <cellStyle name="Normal 6 2 3 3 2 3 3" xfId="4046"/>
    <cellStyle name="Normal 6 2 3 3 2 3 4" xfId="4047"/>
    <cellStyle name="Normal 6 2 3 3 2 4" xfId="4048"/>
    <cellStyle name="Normal 6 2 3 3 2 5" xfId="4049"/>
    <cellStyle name="Normal 6 2 3 3 2 6" xfId="4050"/>
    <cellStyle name="Normal 6 2 3 3 3" xfId="4051"/>
    <cellStyle name="Normal 6 2 3 3 3 2" xfId="4052"/>
    <cellStyle name="Normal 6 2 3 3 3 2 2" xfId="4053"/>
    <cellStyle name="Normal 6 2 3 3 3 2 3" xfId="4054"/>
    <cellStyle name="Normal 6 2 3 3 3 2 4" xfId="4055"/>
    <cellStyle name="Normal 6 2 3 3 3 3" xfId="4056"/>
    <cellStyle name="Normal 6 2 3 3 3 4" xfId="4057"/>
    <cellStyle name="Normal 6 2 3 3 3 5" xfId="4058"/>
    <cellStyle name="Normal 6 2 3 3 4" xfId="4059"/>
    <cellStyle name="Normal 6 2 3 3 4 2" xfId="4060"/>
    <cellStyle name="Normal 6 2 3 3 4 3" xfId="4061"/>
    <cellStyle name="Normal 6 2 3 3 4 4" xfId="4062"/>
    <cellStyle name="Normal 6 2 3 3 5" xfId="4063"/>
    <cellStyle name="Normal 6 2 3 3 5 2" xfId="4064"/>
    <cellStyle name="Normal 6 2 3 3 5 3" xfId="4065"/>
    <cellStyle name="Normal 6 2 3 3 5 4" xfId="4066"/>
    <cellStyle name="Normal 6 2 3 3 6" xfId="4067"/>
    <cellStyle name="Normal 6 2 3 3 6 2" xfId="4068"/>
    <cellStyle name="Normal 6 2 3 3 6 3" xfId="4069"/>
    <cellStyle name="Normal 6 2 3 3 7" xfId="4070"/>
    <cellStyle name="Normal 6 2 3 3 8" xfId="4071"/>
    <cellStyle name="Normal 6 2 3 3 9" xfId="4072"/>
    <cellStyle name="Normal 6 2 3 4" xfId="4073"/>
    <cellStyle name="Normal 6 2 3 4 2" xfId="4074"/>
    <cellStyle name="Normal 6 2 3 4 2 2" xfId="4075"/>
    <cellStyle name="Normal 6 2 3 4 2 2 2" xfId="4076"/>
    <cellStyle name="Normal 6 2 3 4 2 2 3" xfId="4077"/>
    <cellStyle name="Normal 6 2 3 4 2 2 4" xfId="4078"/>
    <cellStyle name="Normal 6 2 3 4 2 3" xfId="4079"/>
    <cellStyle name="Normal 6 2 3 4 2 4" xfId="4080"/>
    <cellStyle name="Normal 6 2 3 4 2 5" xfId="4081"/>
    <cellStyle name="Normal 6 2 3 4 3" xfId="4082"/>
    <cellStyle name="Normal 6 2 3 4 3 2" xfId="4083"/>
    <cellStyle name="Normal 6 2 3 4 3 3" xfId="4084"/>
    <cellStyle name="Normal 6 2 3 4 3 4" xfId="4085"/>
    <cellStyle name="Normal 6 2 3 4 4" xfId="4086"/>
    <cellStyle name="Normal 6 2 3 4 5" xfId="4087"/>
    <cellStyle name="Normal 6 2 3 4 6" xfId="4088"/>
    <cellStyle name="Normal 6 2 3 5" xfId="4089"/>
    <cellStyle name="Normal 6 2 3 5 2" xfId="4090"/>
    <cellStyle name="Normal 6 2 3 5 2 2" xfId="4091"/>
    <cellStyle name="Normal 6 2 3 5 2 2 2" xfId="4092"/>
    <cellStyle name="Normal 6 2 3 5 2 2 3" xfId="4093"/>
    <cellStyle name="Normal 6 2 3 5 2 2 4" xfId="4094"/>
    <cellStyle name="Normal 6 2 3 5 2 3" xfId="4095"/>
    <cellStyle name="Normal 6 2 3 5 2 4" xfId="4096"/>
    <cellStyle name="Normal 6 2 3 5 2 5" xfId="4097"/>
    <cellStyle name="Normal 6 2 3 5 3" xfId="4098"/>
    <cellStyle name="Normal 6 2 3 5 3 2" xfId="4099"/>
    <cellStyle name="Normal 6 2 3 5 3 3" xfId="4100"/>
    <cellStyle name="Normal 6 2 3 5 3 4" xfId="4101"/>
    <cellStyle name="Normal 6 2 3 5 4" xfId="4102"/>
    <cellStyle name="Normal 6 2 3 5 5" xfId="4103"/>
    <cellStyle name="Normal 6 2 3 5 6" xfId="4104"/>
    <cellStyle name="Normal 6 2 3 6" xfId="4105"/>
    <cellStyle name="Normal 6 2 3 6 2" xfId="4106"/>
    <cellStyle name="Normal 6 2 3 6 2 2" xfId="4107"/>
    <cellStyle name="Normal 6 2 3 6 2 2 2" xfId="4108"/>
    <cellStyle name="Normal 6 2 3 6 2 2 3" xfId="4109"/>
    <cellStyle name="Normal 6 2 3 6 2 2 4" xfId="4110"/>
    <cellStyle name="Normal 6 2 3 6 2 3" xfId="4111"/>
    <cellStyle name="Normal 6 2 3 6 2 4" xfId="4112"/>
    <cellStyle name="Normal 6 2 3 6 2 5" xfId="4113"/>
    <cellStyle name="Normal 6 2 3 6 3" xfId="4114"/>
    <cellStyle name="Normal 6 2 3 6 3 2" xfId="4115"/>
    <cellStyle name="Normal 6 2 3 6 3 3" xfId="4116"/>
    <cellStyle name="Normal 6 2 3 6 3 4" xfId="4117"/>
    <cellStyle name="Normal 6 2 3 6 4" xfId="4118"/>
    <cellStyle name="Normal 6 2 3 6 5" xfId="4119"/>
    <cellStyle name="Normal 6 2 3 6 6" xfId="4120"/>
    <cellStyle name="Normal 6 2 3 7" xfId="4121"/>
    <cellStyle name="Normal 6 2 3 7 2" xfId="4122"/>
    <cellStyle name="Normal 6 2 3 7 2 2" xfId="4123"/>
    <cellStyle name="Normal 6 2 3 7 2 3" xfId="4124"/>
    <cellStyle name="Normal 6 2 3 7 2 4" xfId="4125"/>
    <cellStyle name="Normal 6 2 3 7 3" xfId="4126"/>
    <cellStyle name="Normal 6 2 3 7 4" xfId="4127"/>
    <cellStyle name="Normal 6 2 3 7 5" xfId="4128"/>
    <cellStyle name="Normal 6 2 3 8" xfId="4129"/>
    <cellStyle name="Normal 6 2 3 8 2" xfId="4130"/>
    <cellStyle name="Normal 6 2 3 8 3" xfId="4131"/>
    <cellStyle name="Normal 6 2 3 8 4" xfId="4132"/>
    <cellStyle name="Normal 6 2 3 9" xfId="4133"/>
    <cellStyle name="Normal 6 2 3 9 2" xfId="4134"/>
    <cellStyle name="Normal 6 2 3 9 3" xfId="4135"/>
    <cellStyle name="Normal 6 2 3 9 4" xfId="4136"/>
    <cellStyle name="Normal 6 2 4" xfId="4137"/>
    <cellStyle name="Normal 6 2 4 10" xfId="4138"/>
    <cellStyle name="Normal 6 2 4 10 2" xfId="4139"/>
    <cellStyle name="Normal 6 2 4 10 3" xfId="4140"/>
    <cellStyle name="Normal 6 2 4 10 4" xfId="4141"/>
    <cellStyle name="Normal 6 2 4 11" xfId="4142"/>
    <cellStyle name="Normal 6 2 4 11 2" xfId="4143"/>
    <cellStyle name="Normal 6 2 4 11 3" xfId="4144"/>
    <cellStyle name="Normal 6 2 4 12" xfId="4145"/>
    <cellStyle name="Normal 6 2 4 12 2" xfId="4146"/>
    <cellStyle name="Normal 6 2 4 13" xfId="4147"/>
    <cellStyle name="Normal 6 2 4 14" xfId="4148"/>
    <cellStyle name="Normal 6 2 4 2" xfId="4149"/>
    <cellStyle name="Normal 6 2 4 2 2" xfId="4150"/>
    <cellStyle name="Normal 6 2 4 2 2 2" xfId="4151"/>
    <cellStyle name="Normal 6 2 4 2 2 2 2" xfId="4152"/>
    <cellStyle name="Normal 6 2 4 2 2 2 2 2" xfId="4153"/>
    <cellStyle name="Normal 6 2 4 2 2 2 2 3" xfId="4154"/>
    <cellStyle name="Normal 6 2 4 2 2 2 2 4" xfId="4155"/>
    <cellStyle name="Normal 6 2 4 2 2 2 3" xfId="4156"/>
    <cellStyle name="Normal 6 2 4 2 2 2 4" xfId="4157"/>
    <cellStyle name="Normal 6 2 4 2 2 2 5" xfId="4158"/>
    <cellStyle name="Normal 6 2 4 2 2 3" xfId="4159"/>
    <cellStyle name="Normal 6 2 4 2 2 3 2" xfId="4160"/>
    <cellStyle name="Normal 6 2 4 2 2 3 3" xfId="4161"/>
    <cellStyle name="Normal 6 2 4 2 2 3 4" xfId="4162"/>
    <cellStyle name="Normal 6 2 4 2 2 4" xfId="4163"/>
    <cellStyle name="Normal 6 2 4 2 2 5" xfId="4164"/>
    <cellStyle name="Normal 6 2 4 2 2 6" xfId="4165"/>
    <cellStyle name="Normal 6 2 4 2 3" xfId="4166"/>
    <cellStyle name="Normal 6 2 4 2 3 2" xfId="4167"/>
    <cellStyle name="Normal 6 2 4 2 3 2 2" xfId="4168"/>
    <cellStyle name="Normal 6 2 4 2 3 2 3" xfId="4169"/>
    <cellStyle name="Normal 6 2 4 2 3 2 4" xfId="4170"/>
    <cellStyle name="Normal 6 2 4 2 3 3" xfId="4171"/>
    <cellStyle name="Normal 6 2 4 2 3 4" xfId="4172"/>
    <cellStyle name="Normal 6 2 4 2 3 5" xfId="4173"/>
    <cellStyle name="Normal 6 2 4 2 4" xfId="4174"/>
    <cellStyle name="Normal 6 2 4 2 4 2" xfId="4175"/>
    <cellStyle name="Normal 6 2 4 2 4 3" xfId="4176"/>
    <cellStyle name="Normal 6 2 4 2 4 4" xfId="4177"/>
    <cellStyle name="Normal 6 2 4 2 5" xfId="4178"/>
    <cellStyle name="Normal 6 2 4 2 5 2" xfId="4179"/>
    <cellStyle name="Normal 6 2 4 2 5 3" xfId="4180"/>
    <cellStyle name="Normal 6 2 4 2 5 4" xfId="4181"/>
    <cellStyle name="Normal 6 2 4 2 6" xfId="4182"/>
    <cellStyle name="Normal 6 2 4 2 6 2" xfId="4183"/>
    <cellStyle name="Normal 6 2 4 2 6 3" xfId="4184"/>
    <cellStyle name="Normal 6 2 4 2 7" xfId="4185"/>
    <cellStyle name="Normal 6 2 4 2 8" xfId="4186"/>
    <cellStyle name="Normal 6 2 4 2 9" xfId="4187"/>
    <cellStyle name="Normal 6 2 4 3" xfId="4188"/>
    <cellStyle name="Normal 6 2 4 3 2" xfId="4189"/>
    <cellStyle name="Normal 6 2 4 3 2 2" xfId="4190"/>
    <cellStyle name="Normal 6 2 4 3 2 2 2" xfId="4191"/>
    <cellStyle name="Normal 6 2 4 3 2 2 2 2" xfId="4192"/>
    <cellStyle name="Normal 6 2 4 3 2 2 2 3" xfId="4193"/>
    <cellStyle name="Normal 6 2 4 3 2 2 2 4" xfId="4194"/>
    <cellStyle name="Normal 6 2 4 3 2 2 3" xfId="4195"/>
    <cellStyle name="Normal 6 2 4 3 2 2 4" xfId="4196"/>
    <cellStyle name="Normal 6 2 4 3 2 2 5" xfId="4197"/>
    <cellStyle name="Normal 6 2 4 3 2 3" xfId="4198"/>
    <cellStyle name="Normal 6 2 4 3 2 3 2" xfId="4199"/>
    <cellStyle name="Normal 6 2 4 3 2 3 3" xfId="4200"/>
    <cellStyle name="Normal 6 2 4 3 2 3 4" xfId="4201"/>
    <cellStyle name="Normal 6 2 4 3 2 4" xfId="4202"/>
    <cellStyle name="Normal 6 2 4 3 2 5" xfId="4203"/>
    <cellStyle name="Normal 6 2 4 3 2 6" xfId="4204"/>
    <cellStyle name="Normal 6 2 4 3 3" xfId="4205"/>
    <cellStyle name="Normal 6 2 4 3 3 2" xfId="4206"/>
    <cellStyle name="Normal 6 2 4 3 3 2 2" xfId="4207"/>
    <cellStyle name="Normal 6 2 4 3 3 2 3" xfId="4208"/>
    <cellStyle name="Normal 6 2 4 3 3 2 4" xfId="4209"/>
    <cellStyle name="Normal 6 2 4 3 3 3" xfId="4210"/>
    <cellStyle name="Normal 6 2 4 3 3 4" xfId="4211"/>
    <cellStyle name="Normal 6 2 4 3 3 5" xfId="4212"/>
    <cellStyle name="Normal 6 2 4 3 4" xfId="4213"/>
    <cellStyle name="Normal 6 2 4 3 4 2" xfId="4214"/>
    <cellStyle name="Normal 6 2 4 3 4 3" xfId="4215"/>
    <cellStyle name="Normal 6 2 4 3 4 4" xfId="4216"/>
    <cellStyle name="Normal 6 2 4 3 5" xfId="4217"/>
    <cellStyle name="Normal 6 2 4 3 5 2" xfId="4218"/>
    <cellStyle name="Normal 6 2 4 3 5 3" xfId="4219"/>
    <cellStyle name="Normal 6 2 4 3 5 4" xfId="4220"/>
    <cellStyle name="Normal 6 2 4 3 6" xfId="4221"/>
    <cellStyle name="Normal 6 2 4 3 6 2" xfId="4222"/>
    <cellStyle name="Normal 6 2 4 3 6 3" xfId="4223"/>
    <cellStyle name="Normal 6 2 4 3 7" xfId="4224"/>
    <cellStyle name="Normal 6 2 4 3 8" xfId="4225"/>
    <cellStyle name="Normal 6 2 4 3 9" xfId="4226"/>
    <cellStyle name="Normal 6 2 4 4" xfId="4227"/>
    <cellStyle name="Normal 6 2 4 4 2" xfId="4228"/>
    <cellStyle name="Normal 6 2 4 4 2 2" xfId="4229"/>
    <cellStyle name="Normal 6 2 4 4 2 2 2" xfId="4230"/>
    <cellStyle name="Normal 6 2 4 4 2 2 3" xfId="4231"/>
    <cellStyle name="Normal 6 2 4 4 2 2 4" xfId="4232"/>
    <cellStyle name="Normal 6 2 4 4 2 3" xfId="4233"/>
    <cellStyle name="Normal 6 2 4 4 2 4" xfId="4234"/>
    <cellStyle name="Normal 6 2 4 4 2 5" xfId="4235"/>
    <cellStyle name="Normal 6 2 4 4 3" xfId="4236"/>
    <cellStyle name="Normal 6 2 4 4 3 2" xfId="4237"/>
    <cellStyle name="Normal 6 2 4 4 3 3" xfId="4238"/>
    <cellStyle name="Normal 6 2 4 4 3 4" xfId="4239"/>
    <cellStyle name="Normal 6 2 4 4 4" xfId="4240"/>
    <cellStyle name="Normal 6 2 4 4 5" xfId="4241"/>
    <cellStyle name="Normal 6 2 4 4 6" xfId="4242"/>
    <cellStyle name="Normal 6 2 4 5" xfId="4243"/>
    <cellStyle name="Normal 6 2 4 5 2" xfId="4244"/>
    <cellStyle name="Normal 6 2 4 5 2 2" xfId="4245"/>
    <cellStyle name="Normal 6 2 4 5 2 2 2" xfId="4246"/>
    <cellStyle name="Normal 6 2 4 5 2 2 3" xfId="4247"/>
    <cellStyle name="Normal 6 2 4 5 2 2 4" xfId="4248"/>
    <cellStyle name="Normal 6 2 4 5 2 3" xfId="4249"/>
    <cellStyle name="Normal 6 2 4 5 2 4" xfId="4250"/>
    <cellStyle name="Normal 6 2 4 5 2 5" xfId="4251"/>
    <cellStyle name="Normal 6 2 4 5 3" xfId="4252"/>
    <cellStyle name="Normal 6 2 4 5 3 2" xfId="4253"/>
    <cellStyle name="Normal 6 2 4 5 3 3" xfId="4254"/>
    <cellStyle name="Normal 6 2 4 5 3 4" xfId="4255"/>
    <cellStyle name="Normal 6 2 4 5 4" xfId="4256"/>
    <cellStyle name="Normal 6 2 4 5 5" xfId="4257"/>
    <cellStyle name="Normal 6 2 4 5 6" xfId="4258"/>
    <cellStyle name="Normal 6 2 4 6" xfId="4259"/>
    <cellStyle name="Normal 6 2 4 6 2" xfId="4260"/>
    <cellStyle name="Normal 6 2 4 6 2 2" xfId="4261"/>
    <cellStyle name="Normal 6 2 4 6 2 2 2" xfId="4262"/>
    <cellStyle name="Normal 6 2 4 6 2 2 3" xfId="4263"/>
    <cellStyle name="Normal 6 2 4 6 2 2 4" xfId="4264"/>
    <cellStyle name="Normal 6 2 4 6 2 3" xfId="4265"/>
    <cellStyle name="Normal 6 2 4 6 2 4" xfId="4266"/>
    <cellStyle name="Normal 6 2 4 6 2 5" xfId="4267"/>
    <cellStyle name="Normal 6 2 4 6 3" xfId="4268"/>
    <cellStyle name="Normal 6 2 4 6 3 2" xfId="4269"/>
    <cellStyle name="Normal 6 2 4 6 3 3" xfId="4270"/>
    <cellStyle name="Normal 6 2 4 6 3 4" xfId="4271"/>
    <cellStyle name="Normal 6 2 4 6 4" xfId="4272"/>
    <cellStyle name="Normal 6 2 4 6 5" xfId="4273"/>
    <cellStyle name="Normal 6 2 4 6 6" xfId="4274"/>
    <cellStyle name="Normal 6 2 4 7" xfId="4275"/>
    <cellStyle name="Normal 6 2 4 7 2" xfId="4276"/>
    <cellStyle name="Normal 6 2 4 7 2 2" xfId="4277"/>
    <cellStyle name="Normal 6 2 4 7 2 3" xfId="4278"/>
    <cellStyle name="Normal 6 2 4 7 2 4" xfId="4279"/>
    <cellStyle name="Normal 6 2 4 7 3" xfId="4280"/>
    <cellStyle name="Normal 6 2 4 7 4" xfId="4281"/>
    <cellStyle name="Normal 6 2 4 7 5" xfId="4282"/>
    <cellStyle name="Normal 6 2 4 8" xfId="4283"/>
    <cellStyle name="Normal 6 2 4 8 2" xfId="4284"/>
    <cellStyle name="Normal 6 2 4 8 3" xfId="4285"/>
    <cellStyle name="Normal 6 2 4 8 4" xfId="4286"/>
    <cellStyle name="Normal 6 2 4 9" xfId="4287"/>
    <cellStyle name="Normal 6 2 4 9 2" xfId="4288"/>
    <cellStyle name="Normal 6 2 4 9 3" xfId="4289"/>
    <cellStyle name="Normal 6 2 4 9 4" xfId="4290"/>
    <cellStyle name="Normal 6 2 5" xfId="4291"/>
    <cellStyle name="Normal 6 2 5 2" xfId="4292"/>
    <cellStyle name="Normal 6 2 5 2 2" xfId="4293"/>
    <cellStyle name="Normal 6 2 5 2 2 2" xfId="4294"/>
    <cellStyle name="Normal 6 2 5 2 2 2 2" xfId="4295"/>
    <cellStyle name="Normal 6 2 5 2 2 2 3" xfId="4296"/>
    <cellStyle name="Normal 6 2 5 2 2 2 4" xfId="4297"/>
    <cellStyle name="Normal 6 2 5 2 2 3" xfId="4298"/>
    <cellStyle name="Normal 6 2 5 2 2 4" xfId="4299"/>
    <cellStyle name="Normal 6 2 5 2 2 5" xfId="4300"/>
    <cellStyle name="Normal 6 2 5 2 3" xfId="4301"/>
    <cellStyle name="Normal 6 2 5 2 3 2" xfId="4302"/>
    <cellStyle name="Normal 6 2 5 2 3 3" xfId="4303"/>
    <cellStyle name="Normal 6 2 5 2 3 4" xfId="4304"/>
    <cellStyle name="Normal 6 2 5 2 4" xfId="4305"/>
    <cellStyle name="Normal 6 2 5 2 5" xfId="4306"/>
    <cellStyle name="Normal 6 2 5 2 6" xfId="4307"/>
    <cellStyle name="Normal 6 2 5 3" xfId="4308"/>
    <cellStyle name="Normal 6 2 5 3 2" xfId="4309"/>
    <cellStyle name="Normal 6 2 5 3 2 2" xfId="4310"/>
    <cellStyle name="Normal 6 2 5 3 2 3" xfId="4311"/>
    <cellStyle name="Normal 6 2 5 3 2 4" xfId="4312"/>
    <cellStyle name="Normal 6 2 5 3 3" xfId="4313"/>
    <cellStyle name="Normal 6 2 5 3 4" xfId="4314"/>
    <cellStyle name="Normal 6 2 5 3 5" xfId="4315"/>
    <cellStyle name="Normal 6 2 5 4" xfId="4316"/>
    <cellStyle name="Normal 6 2 5 4 2" xfId="4317"/>
    <cellStyle name="Normal 6 2 5 4 3" xfId="4318"/>
    <cellStyle name="Normal 6 2 5 4 4" xfId="4319"/>
    <cellStyle name="Normal 6 2 5 5" xfId="4320"/>
    <cellStyle name="Normal 6 2 5 5 2" xfId="4321"/>
    <cellStyle name="Normal 6 2 5 5 3" xfId="4322"/>
    <cellStyle name="Normal 6 2 5 5 4" xfId="4323"/>
    <cellStyle name="Normal 6 2 5 6" xfId="4324"/>
    <cellStyle name="Normal 6 2 5 6 2" xfId="4325"/>
    <cellStyle name="Normal 6 2 5 6 3" xfId="4326"/>
    <cellStyle name="Normal 6 2 5 7" xfId="4327"/>
    <cellStyle name="Normal 6 2 5 8" xfId="4328"/>
    <cellStyle name="Normal 6 2 5 9" xfId="4329"/>
    <cellStyle name="Normal 6 2 6" xfId="4330"/>
    <cellStyle name="Normal 6 2 6 2" xfId="4331"/>
    <cellStyle name="Normal 6 2 6 2 2" xfId="4332"/>
    <cellStyle name="Normal 6 2 6 2 2 2" xfId="4333"/>
    <cellStyle name="Normal 6 2 6 2 2 2 2" xfId="4334"/>
    <cellStyle name="Normal 6 2 6 2 2 2 3" xfId="4335"/>
    <cellStyle name="Normal 6 2 6 2 2 2 4" xfId="4336"/>
    <cellStyle name="Normal 6 2 6 2 2 3" xfId="4337"/>
    <cellStyle name="Normal 6 2 6 2 2 4" xfId="4338"/>
    <cellStyle name="Normal 6 2 6 2 2 5" xfId="4339"/>
    <cellStyle name="Normal 6 2 6 2 3" xfId="4340"/>
    <cellStyle name="Normal 6 2 6 2 3 2" xfId="4341"/>
    <cellStyle name="Normal 6 2 6 2 3 3" xfId="4342"/>
    <cellStyle name="Normal 6 2 6 2 3 4" xfId="4343"/>
    <cellStyle name="Normal 6 2 6 2 4" xfId="4344"/>
    <cellStyle name="Normal 6 2 6 2 5" xfId="4345"/>
    <cellStyle name="Normal 6 2 6 2 6" xfId="4346"/>
    <cellStyle name="Normal 6 2 6 3" xfId="4347"/>
    <cellStyle name="Normal 6 2 6 3 2" xfId="4348"/>
    <cellStyle name="Normal 6 2 6 3 2 2" xfId="4349"/>
    <cellStyle name="Normal 6 2 6 3 2 3" xfId="4350"/>
    <cellStyle name="Normal 6 2 6 3 2 4" xfId="4351"/>
    <cellStyle name="Normal 6 2 6 3 3" xfId="4352"/>
    <cellStyle name="Normal 6 2 6 3 4" xfId="4353"/>
    <cellStyle name="Normal 6 2 6 3 5" xfId="4354"/>
    <cellStyle name="Normal 6 2 6 4" xfId="4355"/>
    <cellStyle name="Normal 6 2 6 4 2" xfId="4356"/>
    <cellStyle name="Normal 6 2 6 4 3" xfId="4357"/>
    <cellStyle name="Normal 6 2 6 4 4" xfId="4358"/>
    <cellStyle name="Normal 6 2 6 5" xfId="4359"/>
    <cellStyle name="Normal 6 2 6 5 2" xfId="4360"/>
    <cellStyle name="Normal 6 2 6 5 3" xfId="4361"/>
    <cellStyle name="Normal 6 2 6 5 4" xfId="4362"/>
    <cellStyle name="Normal 6 2 6 6" xfId="4363"/>
    <cellStyle name="Normal 6 2 6 6 2" xfId="4364"/>
    <cellStyle name="Normal 6 2 6 6 3" xfId="4365"/>
    <cellStyle name="Normal 6 2 6 7" xfId="4366"/>
    <cellStyle name="Normal 6 2 6 8" xfId="4367"/>
    <cellStyle name="Normal 6 2 6 9" xfId="4368"/>
    <cellStyle name="Normal 6 2 7" xfId="4369"/>
    <cellStyle name="Normal 6 2 7 2" xfId="4370"/>
    <cellStyle name="Normal 6 2 7 2 2" xfId="4371"/>
    <cellStyle name="Normal 6 2 7 2 2 2" xfId="4372"/>
    <cellStyle name="Normal 6 2 7 2 2 3" xfId="4373"/>
    <cellStyle name="Normal 6 2 7 2 2 4" xfId="4374"/>
    <cellStyle name="Normal 6 2 7 2 3" xfId="4375"/>
    <cellStyle name="Normal 6 2 7 2 4" xfId="4376"/>
    <cellStyle name="Normal 6 2 7 2 5" xfId="4377"/>
    <cellStyle name="Normal 6 2 7 3" xfId="4378"/>
    <cellStyle name="Normal 6 2 7 3 2" xfId="4379"/>
    <cellStyle name="Normal 6 2 7 3 3" xfId="4380"/>
    <cellStyle name="Normal 6 2 7 3 4" xfId="4381"/>
    <cellStyle name="Normal 6 2 7 4" xfId="4382"/>
    <cellStyle name="Normal 6 2 7 5" xfId="4383"/>
    <cellStyle name="Normal 6 2 7 6" xfId="4384"/>
    <cellStyle name="Normal 6 2 8" xfId="4385"/>
    <cellStyle name="Normal 6 2 8 2" xfId="4386"/>
    <cellStyle name="Normal 6 2 8 2 2" xfId="4387"/>
    <cellStyle name="Normal 6 2 8 2 2 2" xfId="4388"/>
    <cellStyle name="Normal 6 2 8 2 2 3" xfId="4389"/>
    <cellStyle name="Normal 6 2 8 2 2 4" xfId="4390"/>
    <cellStyle name="Normal 6 2 8 2 3" xfId="4391"/>
    <cellStyle name="Normal 6 2 8 2 4" xfId="4392"/>
    <cellStyle name="Normal 6 2 8 2 5" xfId="4393"/>
    <cellStyle name="Normal 6 2 8 3" xfId="4394"/>
    <cellStyle name="Normal 6 2 8 3 2" xfId="4395"/>
    <cellStyle name="Normal 6 2 8 3 3" xfId="4396"/>
    <cellStyle name="Normal 6 2 8 3 4" xfId="4397"/>
    <cellStyle name="Normal 6 2 8 4" xfId="4398"/>
    <cellStyle name="Normal 6 2 8 5" xfId="4399"/>
    <cellStyle name="Normal 6 2 8 6" xfId="4400"/>
    <cellStyle name="Normal 6 2 9" xfId="4401"/>
    <cellStyle name="Normal 6 2 9 2" xfId="4402"/>
    <cellStyle name="Normal 6 2 9 2 2" xfId="4403"/>
    <cellStyle name="Normal 6 2 9 2 2 2" xfId="4404"/>
    <cellStyle name="Normal 6 2 9 2 2 3" xfId="4405"/>
    <cellStyle name="Normal 6 2 9 2 2 4" xfId="4406"/>
    <cellStyle name="Normal 6 2 9 2 3" xfId="4407"/>
    <cellStyle name="Normal 6 2 9 2 4" xfId="4408"/>
    <cellStyle name="Normal 6 2 9 2 5" xfId="4409"/>
    <cellStyle name="Normal 6 2 9 3" xfId="4410"/>
    <cellStyle name="Normal 6 2 9 3 2" xfId="4411"/>
    <cellStyle name="Normal 6 2 9 3 3" xfId="4412"/>
    <cellStyle name="Normal 6 2 9 3 4" xfId="4413"/>
    <cellStyle name="Normal 6 2 9 4" xfId="4414"/>
    <cellStyle name="Normal 6 2 9 5" xfId="4415"/>
    <cellStyle name="Normal 6 2 9 6" xfId="4416"/>
    <cellStyle name="Normal 6 3" xfId="4417"/>
    <cellStyle name="Normal 6 3 10" xfId="4418"/>
    <cellStyle name="Normal 6 3 10 2" xfId="4419"/>
    <cellStyle name="Normal 6 3 10 3" xfId="4420"/>
    <cellStyle name="Normal 6 3 10 4" xfId="4421"/>
    <cellStyle name="Normal 6 3 11" xfId="4422"/>
    <cellStyle name="Normal 6 3 11 2" xfId="4423"/>
    <cellStyle name="Normal 6 3 11 3" xfId="4424"/>
    <cellStyle name="Normal 6 3 11 4" xfId="4425"/>
    <cellStyle name="Normal 6 3 12" xfId="4426"/>
    <cellStyle name="Normal 6 3 12 2" xfId="4427"/>
    <cellStyle name="Normal 6 3 12 3" xfId="4428"/>
    <cellStyle name="Normal 6 3 12 4" xfId="4429"/>
    <cellStyle name="Normal 6 3 13" xfId="4430"/>
    <cellStyle name="Normal 6 3 13 2" xfId="4431"/>
    <cellStyle name="Normal 6 3 13 3" xfId="4432"/>
    <cellStyle name="Normal 6 3 14" xfId="4433"/>
    <cellStyle name="Normal 6 3 14 2" xfId="4434"/>
    <cellStyle name="Normal 6 3 15" xfId="4435"/>
    <cellStyle name="Normal 6 3 16" xfId="4436"/>
    <cellStyle name="Normal 6 3 2" xfId="4437"/>
    <cellStyle name="Normal 6 3 2 10" xfId="4438"/>
    <cellStyle name="Normal 6 3 2 10 2" xfId="4439"/>
    <cellStyle name="Normal 6 3 2 10 3" xfId="4440"/>
    <cellStyle name="Normal 6 3 2 10 4" xfId="4441"/>
    <cellStyle name="Normal 6 3 2 11" xfId="4442"/>
    <cellStyle name="Normal 6 3 2 11 2" xfId="4443"/>
    <cellStyle name="Normal 6 3 2 11 3" xfId="4444"/>
    <cellStyle name="Normal 6 3 2 12" xfId="4445"/>
    <cellStyle name="Normal 6 3 2 12 2" xfId="4446"/>
    <cellStyle name="Normal 6 3 2 13" xfId="4447"/>
    <cellStyle name="Normal 6 3 2 14" xfId="4448"/>
    <cellStyle name="Normal 6 3 2 2" xfId="4449"/>
    <cellStyle name="Normal 6 3 2 2 2" xfId="4450"/>
    <cellStyle name="Normal 6 3 2 2 2 2" xfId="4451"/>
    <cellStyle name="Normal 6 3 2 2 2 2 2" xfId="4452"/>
    <cellStyle name="Normal 6 3 2 2 2 2 2 2" xfId="4453"/>
    <cellStyle name="Normal 6 3 2 2 2 2 2 3" xfId="4454"/>
    <cellStyle name="Normal 6 3 2 2 2 2 2 4" xfId="4455"/>
    <cellStyle name="Normal 6 3 2 2 2 2 3" xfId="4456"/>
    <cellStyle name="Normal 6 3 2 2 2 2 4" xfId="4457"/>
    <cellStyle name="Normal 6 3 2 2 2 2 5" xfId="4458"/>
    <cellStyle name="Normal 6 3 2 2 2 3" xfId="4459"/>
    <cellStyle name="Normal 6 3 2 2 2 3 2" xfId="4460"/>
    <cellStyle name="Normal 6 3 2 2 2 3 3" xfId="4461"/>
    <cellStyle name="Normal 6 3 2 2 2 3 4" xfId="4462"/>
    <cellStyle name="Normal 6 3 2 2 2 4" xfId="4463"/>
    <cellStyle name="Normal 6 3 2 2 2 5" xfId="4464"/>
    <cellStyle name="Normal 6 3 2 2 2 6" xfId="4465"/>
    <cellStyle name="Normal 6 3 2 2 3" xfId="4466"/>
    <cellStyle name="Normal 6 3 2 2 3 2" xfId="4467"/>
    <cellStyle name="Normal 6 3 2 2 3 2 2" xfId="4468"/>
    <cellStyle name="Normal 6 3 2 2 3 2 3" xfId="4469"/>
    <cellStyle name="Normal 6 3 2 2 3 2 4" xfId="4470"/>
    <cellStyle name="Normal 6 3 2 2 3 3" xfId="4471"/>
    <cellStyle name="Normal 6 3 2 2 3 4" xfId="4472"/>
    <cellStyle name="Normal 6 3 2 2 3 5" xfId="4473"/>
    <cellStyle name="Normal 6 3 2 2 4" xfId="4474"/>
    <cellStyle name="Normal 6 3 2 2 4 2" xfId="4475"/>
    <cellStyle name="Normal 6 3 2 2 4 3" xfId="4476"/>
    <cellStyle name="Normal 6 3 2 2 4 4" xfId="4477"/>
    <cellStyle name="Normal 6 3 2 2 5" xfId="4478"/>
    <cellStyle name="Normal 6 3 2 2 5 2" xfId="4479"/>
    <cellStyle name="Normal 6 3 2 2 5 3" xfId="4480"/>
    <cellStyle name="Normal 6 3 2 2 5 4" xfId="4481"/>
    <cellStyle name="Normal 6 3 2 2 6" xfId="4482"/>
    <cellStyle name="Normal 6 3 2 2 6 2" xfId="4483"/>
    <cellStyle name="Normal 6 3 2 2 6 3" xfId="4484"/>
    <cellStyle name="Normal 6 3 2 2 7" xfId="4485"/>
    <cellStyle name="Normal 6 3 2 2 8" xfId="4486"/>
    <cellStyle name="Normal 6 3 2 2 9" xfId="4487"/>
    <cellStyle name="Normal 6 3 2 3" xfId="4488"/>
    <cellStyle name="Normal 6 3 2 3 2" xfId="4489"/>
    <cellStyle name="Normal 6 3 2 3 2 2" xfId="4490"/>
    <cellStyle name="Normal 6 3 2 3 2 2 2" xfId="4491"/>
    <cellStyle name="Normal 6 3 2 3 2 2 2 2" xfId="4492"/>
    <cellStyle name="Normal 6 3 2 3 2 2 2 3" xfId="4493"/>
    <cellStyle name="Normal 6 3 2 3 2 2 2 4" xfId="4494"/>
    <cellStyle name="Normal 6 3 2 3 2 2 3" xfId="4495"/>
    <cellStyle name="Normal 6 3 2 3 2 2 4" xfId="4496"/>
    <cellStyle name="Normal 6 3 2 3 2 2 5" xfId="4497"/>
    <cellStyle name="Normal 6 3 2 3 2 3" xfId="4498"/>
    <cellStyle name="Normal 6 3 2 3 2 3 2" xfId="4499"/>
    <cellStyle name="Normal 6 3 2 3 2 3 3" xfId="4500"/>
    <cellStyle name="Normal 6 3 2 3 2 3 4" xfId="4501"/>
    <cellStyle name="Normal 6 3 2 3 2 4" xfId="4502"/>
    <cellStyle name="Normal 6 3 2 3 2 5" xfId="4503"/>
    <cellStyle name="Normal 6 3 2 3 2 6" xfId="4504"/>
    <cellStyle name="Normal 6 3 2 3 3" xfId="4505"/>
    <cellStyle name="Normal 6 3 2 3 3 2" xfId="4506"/>
    <cellStyle name="Normal 6 3 2 3 3 2 2" xfId="4507"/>
    <cellStyle name="Normal 6 3 2 3 3 2 3" xfId="4508"/>
    <cellStyle name="Normal 6 3 2 3 3 2 4" xfId="4509"/>
    <cellStyle name="Normal 6 3 2 3 3 3" xfId="4510"/>
    <cellStyle name="Normal 6 3 2 3 3 4" xfId="4511"/>
    <cellStyle name="Normal 6 3 2 3 3 5" xfId="4512"/>
    <cellStyle name="Normal 6 3 2 3 4" xfId="4513"/>
    <cellStyle name="Normal 6 3 2 3 4 2" xfId="4514"/>
    <cellStyle name="Normal 6 3 2 3 4 3" xfId="4515"/>
    <cellStyle name="Normal 6 3 2 3 4 4" xfId="4516"/>
    <cellStyle name="Normal 6 3 2 3 5" xfId="4517"/>
    <cellStyle name="Normal 6 3 2 3 5 2" xfId="4518"/>
    <cellStyle name="Normal 6 3 2 3 5 3" xfId="4519"/>
    <cellStyle name="Normal 6 3 2 3 5 4" xfId="4520"/>
    <cellStyle name="Normal 6 3 2 3 6" xfId="4521"/>
    <cellStyle name="Normal 6 3 2 3 6 2" xfId="4522"/>
    <cellStyle name="Normal 6 3 2 3 6 3" xfId="4523"/>
    <cellStyle name="Normal 6 3 2 3 7" xfId="4524"/>
    <cellStyle name="Normal 6 3 2 3 8" xfId="4525"/>
    <cellStyle name="Normal 6 3 2 3 9" xfId="4526"/>
    <cellStyle name="Normal 6 3 2 4" xfId="4527"/>
    <cellStyle name="Normal 6 3 2 4 2" xfId="4528"/>
    <cellStyle name="Normal 6 3 2 4 2 2" xfId="4529"/>
    <cellStyle name="Normal 6 3 2 4 2 2 2" xfId="4530"/>
    <cellStyle name="Normal 6 3 2 4 2 2 3" xfId="4531"/>
    <cellStyle name="Normal 6 3 2 4 2 2 4" xfId="4532"/>
    <cellStyle name="Normal 6 3 2 4 2 3" xfId="4533"/>
    <cellStyle name="Normal 6 3 2 4 2 4" xfId="4534"/>
    <cellStyle name="Normal 6 3 2 4 2 5" xfId="4535"/>
    <cellStyle name="Normal 6 3 2 4 3" xfId="4536"/>
    <cellStyle name="Normal 6 3 2 4 3 2" xfId="4537"/>
    <cellStyle name="Normal 6 3 2 4 3 3" xfId="4538"/>
    <cellStyle name="Normal 6 3 2 4 3 4" xfId="4539"/>
    <cellStyle name="Normal 6 3 2 4 4" xfId="4540"/>
    <cellStyle name="Normal 6 3 2 4 5" xfId="4541"/>
    <cellStyle name="Normal 6 3 2 4 6" xfId="4542"/>
    <cellStyle name="Normal 6 3 2 5" xfId="4543"/>
    <cellStyle name="Normal 6 3 2 5 2" xfId="4544"/>
    <cellStyle name="Normal 6 3 2 5 2 2" xfId="4545"/>
    <cellStyle name="Normal 6 3 2 5 2 2 2" xfId="4546"/>
    <cellStyle name="Normal 6 3 2 5 2 2 3" xfId="4547"/>
    <cellStyle name="Normal 6 3 2 5 2 2 4" xfId="4548"/>
    <cellStyle name="Normal 6 3 2 5 2 3" xfId="4549"/>
    <cellStyle name="Normal 6 3 2 5 2 4" xfId="4550"/>
    <cellStyle name="Normal 6 3 2 5 2 5" xfId="4551"/>
    <cellStyle name="Normal 6 3 2 5 3" xfId="4552"/>
    <cellStyle name="Normal 6 3 2 5 3 2" xfId="4553"/>
    <cellStyle name="Normal 6 3 2 5 3 3" xfId="4554"/>
    <cellStyle name="Normal 6 3 2 5 3 4" xfId="4555"/>
    <cellStyle name="Normal 6 3 2 5 4" xfId="4556"/>
    <cellStyle name="Normal 6 3 2 5 5" xfId="4557"/>
    <cellStyle name="Normal 6 3 2 5 6" xfId="4558"/>
    <cellStyle name="Normal 6 3 2 6" xfId="4559"/>
    <cellStyle name="Normal 6 3 2 6 2" xfId="4560"/>
    <cellStyle name="Normal 6 3 2 6 2 2" xfId="4561"/>
    <cellStyle name="Normal 6 3 2 6 2 2 2" xfId="4562"/>
    <cellStyle name="Normal 6 3 2 6 2 2 3" xfId="4563"/>
    <cellStyle name="Normal 6 3 2 6 2 2 4" xfId="4564"/>
    <cellStyle name="Normal 6 3 2 6 2 3" xfId="4565"/>
    <cellStyle name="Normal 6 3 2 6 2 4" xfId="4566"/>
    <cellStyle name="Normal 6 3 2 6 2 5" xfId="4567"/>
    <cellStyle name="Normal 6 3 2 6 3" xfId="4568"/>
    <cellStyle name="Normal 6 3 2 6 3 2" xfId="4569"/>
    <cellStyle name="Normal 6 3 2 6 3 3" xfId="4570"/>
    <cellStyle name="Normal 6 3 2 6 3 4" xfId="4571"/>
    <cellStyle name="Normal 6 3 2 6 4" xfId="4572"/>
    <cellStyle name="Normal 6 3 2 6 5" xfId="4573"/>
    <cellStyle name="Normal 6 3 2 6 6" xfId="4574"/>
    <cellStyle name="Normal 6 3 2 7" xfId="4575"/>
    <cellStyle name="Normal 6 3 2 7 2" xfId="4576"/>
    <cellStyle name="Normal 6 3 2 7 2 2" xfId="4577"/>
    <cellStyle name="Normal 6 3 2 7 2 3" xfId="4578"/>
    <cellStyle name="Normal 6 3 2 7 2 4" xfId="4579"/>
    <cellStyle name="Normal 6 3 2 7 3" xfId="4580"/>
    <cellStyle name="Normal 6 3 2 7 4" xfId="4581"/>
    <cellStyle name="Normal 6 3 2 7 5" xfId="4582"/>
    <cellStyle name="Normal 6 3 2 8" xfId="4583"/>
    <cellStyle name="Normal 6 3 2 8 2" xfId="4584"/>
    <cellStyle name="Normal 6 3 2 8 3" xfId="4585"/>
    <cellStyle name="Normal 6 3 2 8 4" xfId="4586"/>
    <cellStyle name="Normal 6 3 2 9" xfId="4587"/>
    <cellStyle name="Normal 6 3 2 9 2" xfId="4588"/>
    <cellStyle name="Normal 6 3 2 9 3" xfId="4589"/>
    <cellStyle name="Normal 6 3 2 9 4" xfId="4590"/>
    <cellStyle name="Normal 6 3 3" xfId="4591"/>
    <cellStyle name="Normal 6 3 3 10" xfId="4592"/>
    <cellStyle name="Normal 6 3 3 10 2" xfId="4593"/>
    <cellStyle name="Normal 6 3 3 10 3" xfId="4594"/>
    <cellStyle name="Normal 6 3 3 10 4" xfId="4595"/>
    <cellStyle name="Normal 6 3 3 11" xfId="4596"/>
    <cellStyle name="Normal 6 3 3 11 2" xfId="4597"/>
    <cellStyle name="Normal 6 3 3 11 3" xfId="4598"/>
    <cellStyle name="Normal 6 3 3 12" xfId="4599"/>
    <cellStyle name="Normal 6 3 3 12 2" xfId="4600"/>
    <cellStyle name="Normal 6 3 3 13" xfId="4601"/>
    <cellStyle name="Normal 6 3 3 14" xfId="4602"/>
    <cellStyle name="Normal 6 3 3 2" xfId="4603"/>
    <cellStyle name="Normal 6 3 3 2 2" xfId="4604"/>
    <cellStyle name="Normal 6 3 3 2 2 2" xfId="4605"/>
    <cellStyle name="Normal 6 3 3 2 2 2 2" xfId="4606"/>
    <cellStyle name="Normal 6 3 3 2 2 2 2 2" xfId="4607"/>
    <cellStyle name="Normal 6 3 3 2 2 2 2 3" xfId="4608"/>
    <cellStyle name="Normal 6 3 3 2 2 2 2 4" xfId="4609"/>
    <cellStyle name="Normal 6 3 3 2 2 2 3" xfId="4610"/>
    <cellStyle name="Normal 6 3 3 2 2 2 4" xfId="4611"/>
    <cellStyle name="Normal 6 3 3 2 2 2 5" xfId="4612"/>
    <cellStyle name="Normal 6 3 3 2 2 3" xfId="4613"/>
    <cellStyle name="Normal 6 3 3 2 2 3 2" xfId="4614"/>
    <cellStyle name="Normal 6 3 3 2 2 3 3" xfId="4615"/>
    <cellStyle name="Normal 6 3 3 2 2 3 4" xfId="4616"/>
    <cellStyle name="Normal 6 3 3 2 2 4" xfId="4617"/>
    <cellStyle name="Normal 6 3 3 2 2 5" xfId="4618"/>
    <cellStyle name="Normal 6 3 3 2 2 6" xfId="4619"/>
    <cellStyle name="Normal 6 3 3 2 3" xfId="4620"/>
    <cellStyle name="Normal 6 3 3 2 3 2" xfId="4621"/>
    <cellStyle name="Normal 6 3 3 2 3 2 2" xfId="4622"/>
    <cellStyle name="Normal 6 3 3 2 3 2 3" xfId="4623"/>
    <cellStyle name="Normal 6 3 3 2 3 2 4" xfId="4624"/>
    <cellStyle name="Normal 6 3 3 2 3 3" xfId="4625"/>
    <cellStyle name="Normal 6 3 3 2 3 4" xfId="4626"/>
    <cellStyle name="Normal 6 3 3 2 3 5" xfId="4627"/>
    <cellStyle name="Normal 6 3 3 2 4" xfId="4628"/>
    <cellStyle name="Normal 6 3 3 2 4 2" xfId="4629"/>
    <cellStyle name="Normal 6 3 3 2 4 3" xfId="4630"/>
    <cellStyle name="Normal 6 3 3 2 4 4" xfId="4631"/>
    <cellStyle name="Normal 6 3 3 2 5" xfId="4632"/>
    <cellStyle name="Normal 6 3 3 2 5 2" xfId="4633"/>
    <cellStyle name="Normal 6 3 3 2 5 3" xfId="4634"/>
    <cellStyle name="Normal 6 3 3 2 5 4" xfId="4635"/>
    <cellStyle name="Normal 6 3 3 2 6" xfId="4636"/>
    <cellStyle name="Normal 6 3 3 2 6 2" xfId="4637"/>
    <cellStyle name="Normal 6 3 3 2 6 3" xfId="4638"/>
    <cellStyle name="Normal 6 3 3 2 7" xfId="4639"/>
    <cellStyle name="Normal 6 3 3 2 8" xfId="4640"/>
    <cellStyle name="Normal 6 3 3 2 9" xfId="4641"/>
    <cellStyle name="Normal 6 3 3 3" xfId="4642"/>
    <cellStyle name="Normal 6 3 3 3 2" xfId="4643"/>
    <cellStyle name="Normal 6 3 3 3 2 2" xfId="4644"/>
    <cellStyle name="Normal 6 3 3 3 2 2 2" xfId="4645"/>
    <cellStyle name="Normal 6 3 3 3 2 2 2 2" xfId="4646"/>
    <cellStyle name="Normal 6 3 3 3 2 2 2 3" xfId="4647"/>
    <cellStyle name="Normal 6 3 3 3 2 2 2 4" xfId="4648"/>
    <cellStyle name="Normal 6 3 3 3 2 2 3" xfId="4649"/>
    <cellStyle name="Normal 6 3 3 3 2 2 4" xfId="4650"/>
    <cellStyle name="Normal 6 3 3 3 2 2 5" xfId="4651"/>
    <cellStyle name="Normal 6 3 3 3 2 3" xfId="4652"/>
    <cellStyle name="Normal 6 3 3 3 2 3 2" xfId="4653"/>
    <cellStyle name="Normal 6 3 3 3 2 3 3" xfId="4654"/>
    <cellStyle name="Normal 6 3 3 3 2 3 4" xfId="4655"/>
    <cellStyle name="Normal 6 3 3 3 2 4" xfId="4656"/>
    <cellStyle name="Normal 6 3 3 3 2 5" xfId="4657"/>
    <cellStyle name="Normal 6 3 3 3 2 6" xfId="4658"/>
    <cellStyle name="Normal 6 3 3 3 3" xfId="4659"/>
    <cellStyle name="Normal 6 3 3 3 3 2" xfId="4660"/>
    <cellStyle name="Normal 6 3 3 3 3 2 2" xfId="4661"/>
    <cellStyle name="Normal 6 3 3 3 3 2 3" xfId="4662"/>
    <cellStyle name="Normal 6 3 3 3 3 2 4" xfId="4663"/>
    <cellStyle name="Normal 6 3 3 3 3 3" xfId="4664"/>
    <cellStyle name="Normal 6 3 3 3 3 4" xfId="4665"/>
    <cellStyle name="Normal 6 3 3 3 3 5" xfId="4666"/>
    <cellStyle name="Normal 6 3 3 3 4" xfId="4667"/>
    <cellStyle name="Normal 6 3 3 3 4 2" xfId="4668"/>
    <cellStyle name="Normal 6 3 3 3 4 3" xfId="4669"/>
    <cellStyle name="Normal 6 3 3 3 4 4" xfId="4670"/>
    <cellStyle name="Normal 6 3 3 3 5" xfId="4671"/>
    <cellStyle name="Normal 6 3 3 3 5 2" xfId="4672"/>
    <cellStyle name="Normal 6 3 3 3 5 3" xfId="4673"/>
    <cellStyle name="Normal 6 3 3 3 5 4" xfId="4674"/>
    <cellStyle name="Normal 6 3 3 3 6" xfId="4675"/>
    <cellStyle name="Normal 6 3 3 3 6 2" xfId="4676"/>
    <cellStyle name="Normal 6 3 3 3 6 3" xfId="4677"/>
    <cellStyle name="Normal 6 3 3 3 7" xfId="4678"/>
    <cellStyle name="Normal 6 3 3 3 8" xfId="4679"/>
    <cellStyle name="Normal 6 3 3 3 9" xfId="4680"/>
    <cellStyle name="Normal 6 3 3 4" xfId="4681"/>
    <cellStyle name="Normal 6 3 3 4 2" xfId="4682"/>
    <cellStyle name="Normal 6 3 3 4 2 2" xfId="4683"/>
    <cellStyle name="Normal 6 3 3 4 2 2 2" xfId="4684"/>
    <cellStyle name="Normal 6 3 3 4 2 2 3" xfId="4685"/>
    <cellStyle name="Normal 6 3 3 4 2 2 4" xfId="4686"/>
    <cellStyle name="Normal 6 3 3 4 2 3" xfId="4687"/>
    <cellStyle name="Normal 6 3 3 4 2 4" xfId="4688"/>
    <cellStyle name="Normal 6 3 3 4 2 5" xfId="4689"/>
    <cellStyle name="Normal 6 3 3 4 3" xfId="4690"/>
    <cellStyle name="Normal 6 3 3 4 3 2" xfId="4691"/>
    <cellStyle name="Normal 6 3 3 4 3 3" xfId="4692"/>
    <cellStyle name="Normal 6 3 3 4 3 4" xfId="4693"/>
    <cellStyle name="Normal 6 3 3 4 4" xfId="4694"/>
    <cellStyle name="Normal 6 3 3 4 5" xfId="4695"/>
    <cellStyle name="Normal 6 3 3 4 6" xfId="4696"/>
    <cellStyle name="Normal 6 3 3 5" xfId="4697"/>
    <cellStyle name="Normal 6 3 3 5 2" xfId="4698"/>
    <cellStyle name="Normal 6 3 3 5 2 2" xfId="4699"/>
    <cellStyle name="Normal 6 3 3 5 2 2 2" xfId="4700"/>
    <cellStyle name="Normal 6 3 3 5 2 2 3" xfId="4701"/>
    <cellStyle name="Normal 6 3 3 5 2 2 4" xfId="4702"/>
    <cellStyle name="Normal 6 3 3 5 2 3" xfId="4703"/>
    <cellStyle name="Normal 6 3 3 5 2 4" xfId="4704"/>
    <cellStyle name="Normal 6 3 3 5 2 5" xfId="4705"/>
    <cellStyle name="Normal 6 3 3 5 3" xfId="4706"/>
    <cellStyle name="Normal 6 3 3 5 3 2" xfId="4707"/>
    <cellStyle name="Normal 6 3 3 5 3 3" xfId="4708"/>
    <cellStyle name="Normal 6 3 3 5 3 4" xfId="4709"/>
    <cellStyle name="Normal 6 3 3 5 4" xfId="4710"/>
    <cellStyle name="Normal 6 3 3 5 5" xfId="4711"/>
    <cellStyle name="Normal 6 3 3 5 6" xfId="4712"/>
    <cellStyle name="Normal 6 3 3 6" xfId="4713"/>
    <cellStyle name="Normal 6 3 3 6 2" xfId="4714"/>
    <cellStyle name="Normal 6 3 3 6 2 2" xfId="4715"/>
    <cellStyle name="Normal 6 3 3 6 2 2 2" xfId="4716"/>
    <cellStyle name="Normal 6 3 3 6 2 2 3" xfId="4717"/>
    <cellStyle name="Normal 6 3 3 6 2 2 4" xfId="4718"/>
    <cellStyle name="Normal 6 3 3 6 2 3" xfId="4719"/>
    <cellStyle name="Normal 6 3 3 6 2 4" xfId="4720"/>
    <cellStyle name="Normal 6 3 3 6 2 5" xfId="4721"/>
    <cellStyle name="Normal 6 3 3 6 3" xfId="4722"/>
    <cellStyle name="Normal 6 3 3 6 3 2" xfId="4723"/>
    <cellStyle name="Normal 6 3 3 6 3 3" xfId="4724"/>
    <cellStyle name="Normal 6 3 3 6 3 4" xfId="4725"/>
    <cellStyle name="Normal 6 3 3 6 4" xfId="4726"/>
    <cellStyle name="Normal 6 3 3 6 5" xfId="4727"/>
    <cellStyle name="Normal 6 3 3 6 6" xfId="4728"/>
    <cellStyle name="Normal 6 3 3 7" xfId="4729"/>
    <cellStyle name="Normal 6 3 3 7 2" xfId="4730"/>
    <cellStyle name="Normal 6 3 3 7 2 2" xfId="4731"/>
    <cellStyle name="Normal 6 3 3 7 2 3" xfId="4732"/>
    <cellStyle name="Normal 6 3 3 7 2 4" xfId="4733"/>
    <cellStyle name="Normal 6 3 3 7 3" xfId="4734"/>
    <cellStyle name="Normal 6 3 3 7 4" xfId="4735"/>
    <cellStyle name="Normal 6 3 3 7 5" xfId="4736"/>
    <cellStyle name="Normal 6 3 3 8" xfId="4737"/>
    <cellStyle name="Normal 6 3 3 8 2" xfId="4738"/>
    <cellStyle name="Normal 6 3 3 8 3" xfId="4739"/>
    <cellStyle name="Normal 6 3 3 8 4" xfId="4740"/>
    <cellStyle name="Normal 6 3 3 9" xfId="4741"/>
    <cellStyle name="Normal 6 3 3 9 2" xfId="4742"/>
    <cellStyle name="Normal 6 3 3 9 3" xfId="4743"/>
    <cellStyle name="Normal 6 3 3 9 4" xfId="4744"/>
    <cellStyle name="Normal 6 3 4" xfId="4745"/>
    <cellStyle name="Normal 6 3 4 2" xfId="4746"/>
    <cellStyle name="Normal 6 3 4 2 2" xfId="4747"/>
    <cellStyle name="Normal 6 3 4 2 2 2" xfId="4748"/>
    <cellStyle name="Normal 6 3 4 2 2 2 2" xfId="4749"/>
    <cellStyle name="Normal 6 3 4 2 2 2 3" xfId="4750"/>
    <cellStyle name="Normal 6 3 4 2 2 2 4" xfId="4751"/>
    <cellStyle name="Normal 6 3 4 2 2 3" xfId="4752"/>
    <cellStyle name="Normal 6 3 4 2 2 4" xfId="4753"/>
    <cellStyle name="Normal 6 3 4 2 2 5" xfId="4754"/>
    <cellStyle name="Normal 6 3 4 2 3" xfId="4755"/>
    <cellStyle name="Normal 6 3 4 2 3 2" xfId="4756"/>
    <cellStyle name="Normal 6 3 4 2 3 3" xfId="4757"/>
    <cellStyle name="Normal 6 3 4 2 3 4" xfId="4758"/>
    <cellStyle name="Normal 6 3 4 2 4" xfId="4759"/>
    <cellStyle name="Normal 6 3 4 2 5" xfId="4760"/>
    <cellStyle name="Normal 6 3 4 2 6" xfId="4761"/>
    <cellStyle name="Normal 6 3 4 3" xfId="4762"/>
    <cellStyle name="Normal 6 3 4 3 2" xfId="4763"/>
    <cellStyle name="Normal 6 3 4 3 2 2" xfId="4764"/>
    <cellStyle name="Normal 6 3 4 3 2 3" xfId="4765"/>
    <cellStyle name="Normal 6 3 4 3 2 4" xfId="4766"/>
    <cellStyle name="Normal 6 3 4 3 3" xfId="4767"/>
    <cellStyle name="Normal 6 3 4 3 4" xfId="4768"/>
    <cellStyle name="Normal 6 3 4 3 5" xfId="4769"/>
    <cellStyle name="Normal 6 3 4 4" xfId="4770"/>
    <cellStyle name="Normal 6 3 4 4 2" xfId="4771"/>
    <cellStyle name="Normal 6 3 4 4 3" xfId="4772"/>
    <cellStyle name="Normal 6 3 4 4 4" xfId="4773"/>
    <cellStyle name="Normal 6 3 4 5" xfId="4774"/>
    <cellStyle name="Normal 6 3 4 5 2" xfId="4775"/>
    <cellStyle name="Normal 6 3 4 5 3" xfId="4776"/>
    <cellStyle name="Normal 6 3 4 5 4" xfId="4777"/>
    <cellStyle name="Normal 6 3 4 6" xfId="4778"/>
    <cellStyle name="Normal 6 3 4 6 2" xfId="4779"/>
    <cellStyle name="Normal 6 3 4 6 3" xfId="4780"/>
    <cellStyle name="Normal 6 3 4 7" xfId="4781"/>
    <cellStyle name="Normal 6 3 4 8" xfId="4782"/>
    <cellStyle name="Normal 6 3 4 9" xfId="4783"/>
    <cellStyle name="Normal 6 3 5" xfId="4784"/>
    <cellStyle name="Normal 6 3 5 2" xfId="4785"/>
    <cellStyle name="Normal 6 3 5 2 2" xfId="4786"/>
    <cellStyle name="Normal 6 3 5 2 2 2" xfId="4787"/>
    <cellStyle name="Normal 6 3 5 2 2 2 2" xfId="4788"/>
    <cellStyle name="Normal 6 3 5 2 2 2 3" xfId="4789"/>
    <cellStyle name="Normal 6 3 5 2 2 2 4" xfId="4790"/>
    <cellStyle name="Normal 6 3 5 2 2 3" xfId="4791"/>
    <cellStyle name="Normal 6 3 5 2 2 4" xfId="4792"/>
    <cellStyle name="Normal 6 3 5 2 2 5" xfId="4793"/>
    <cellStyle name="Normal 6 3 5 2 3" xfId="4794"/>
    <cellStyle name="Normal 6 3 5 2 3 2" xfId="4795"/>
    <cellStyle name="Normal 6 3 5 2 3 3" xfId="4796"/>
    <cellStyle name="Normal 6 3 5 2 3 4" xfId="4797"/>
    <cellStyle name="Normal 6 3 5 2 4" xfId="4798"/>
    <cellStyle name="Normal 6 3 5 2 5" xfId="4799"/>
    <cellStyle name="Normal 6 3 5 2 6" xfId="4800"/>
    <cellStyle name="Normal 6 3 5 3" xfId="4801"/>
    <cellStyle name="Normal 6 3 5 3 2" xfId="4802"/>
    <cellStyle name="Normal 6 3 5 3 2 2" xfId="4803"/>
    <cellStyle name="Normal 6 3 5 3 2 3" xfId="4804"/>
    <cellStyle name="Normal 6 3 5 3 2 4" xfId="4805"/>
    <cellStyle name="Normal 6 3 5 3 3" xfId="4806"/>
    <cellStyle name="Normal 6 3 5 3 4" xfId="4807"/>
    <cellStyle name="Normal 6 3 5 3 5" xfId="4808"/>
    <cellStyle name="Normal 6 3 5 4" xfId="4809"/>
    <cellStyle name="Normal 6 3 5 4 2" xfId="4810"/>
    <cellStyle name="Normal 6 3 5 4 3" xfId="4811"/>
    <cellStyle name="Normal 6 3 5 4 4" xfId="4812"/>
    <cellStyle name="Normal 6 3 5 5" xfId="4813"/>
    <cellStyle name="Normal 6 3 5 5 2" xfId="4814"/>
    <cellStyle name="Normal 6 3 5 5 3" xfId="4815"/>
    <cellStyle name="Normal 6 3 5 5 4" xfId="4816"/>
    <cellStyle name="Normal 6 3 5 6" xfId="4817"/>
    <cellStyle name="Normal 6 3 5 6 2" xfId="4818"/>
    <cellStyle name="Normal 6 3 5 6 3" xfId="4819"/>
    <cellStyle name="Normal 6 3 5 7" xfId="4820"/>
    <cellStyle name="Normal 6 3 5 8" xfId="4821"/>
    <cellStyle name="Normal 6 3 5 9" xfId="4822"/>
    <cellStyle name="Normal 6 3 6" xfId="4823"/>
    <cellStyle name="Normal 6 3 6 2" xfId="4824"/>
    <cellStyle name="Normal 6 3 6 2 2" xfId="4825"/>
    <cellStyle name="Normal 6 3 6 2 2 2" xfId="4826"/>
    <cellStyle name="Normal 6 3 6 2 2 3" xfId="4827"/>
    <cellStyle name="Normal 6 3 6 2 2 4" xfId="4828"/>
    <cellStyle name="Normal 6 3 6 2 3" xfId="4829"/>
    <cellStyle name="Normal 6 3 6 2 4" xfId="4830"/>
    <cellStyle name="Normal 6 3 6 2 5" xfId="4831"/>
    <cellStyle name="Normal 6 3 6 3" xfId="4832"/>
    <cellStyle name="Normal 6 3 6 3 2" xfId="4833"/>
    <cellStyle name="Normal 6 3 6 3 3" xfId="4834"/>
    <cellStyle name="Normal 6 3 6 3 4" xfId="4835"/>
    <cellStyle name="Normal 6 3 6 4" xfId="4836"/>
    <cellStyle name="Normal 6 3 6 5" xfId="4837"/>
    <cellStyle name="Normal 6 3 6 6" xfId="4838"/>
    <cellStyle name="Normal 6 3 7" xfId="4839"/>
    <cellStyle name="Normal 6 3 7 2" xfId="4840"/>
    <cellStyle name="Normal 6 3 7 2 2" xfId="4841"/>
    <cellStyle name="Normal 6 3 7 2 2 2" xfId="4842"/>
    <cellStyle name="Normal 6 3 7 2 2 3" xfId="4843"/>
    <cellStyle name="Normal 6 3 7 2 2 4" xfId="4844"/>
    <cellStyle name="Normal 6 3 7 2 3" xfId="4845"/>
    <cellStyle name="Normal 6 3 7 2 4" xfId="4846"/>
    <cellStyle name="Normal 6 3 7 2 5" xfId="4847"/>
    <cellStyle name="Normal 6 3 7 3" xfId="4848"/>
    <cellStyle name="Normal 6 3 7 3 2" xfId="4849"/>
    <cellStyle name="Normal 6 3 7 3 3" xfId="4850"/>
    <cellStyle name="Normal 6 3 7 3 4" xfId="4851"/>
    <cellStyle name="Normal 6 3 7 4" xfId="4852"/>
    <cellStyle name="Normal 6 3 7 5" xfId="4853"/>
    <cellStyle name="Normal 6 3 7 6" xfId="4854"/>
    <cellStyle name="Normal 6 3 8" xfId="4855"/>
    <cellStyle name="Normal 6 3 8 2" xfId="4856"/>
    <cellStyle name="Normal 6 3 8 2 2" xfId="4857"/>
    <cellStyle name="Normal 6 3 8 2 2 2" xfId="4858"/>
    <cellStyle name="Normal 6 3 8 2 2 3" xfId="4859"/>
    <cellStyle name="Normal 6 3 8 2 2 4" xfId="4860"/>
    <cellStyle name="Normal 6 3 8 2 3" xfId="4861"/>
    <cellStyle name="Normal 6 3 8 2 4" xfId="4862"/>
    <cellStyle name="Normal 6 3 8 2 5" xfId="4863"/>
    <cellStyle name="Normal 6 3 8 3" xfId="4864"/>
    <cellStyle name="Normal 6 3 8 3 2" xfId="4865"/>
    <cellStyle name="Normal 6 3 8 3 3" xfId="4866"/>
    <cellStyle name="Normal 6 3 8 3 4" xfId="4867"/>
    <cellStyle name="Normal 6 3 8 4" xfId="4868"/>
    <cellStyle name="Normal 6 3 8 5" xfId="4869"/>
    <cellStyle name="Normal 6 3 8 6" xfId="4870"/>
    <cellStyle name="Normal 6 3 9" xfId="4871"/>
    <cellStyle name="Normal 6 3 9 2" xfId="4872"/>
    <cellStyle name="Normal 6 3 9 2 2" xfId="4873"/>
    <cellStyle name="Normal 6 3 9 2 3" xfId="4874"/>
    <cellStyle name="Normal 6 3 9 2 4" xfId="4875"/>
    <cellStyle name="Normal 6 3 9 3" xfId="4876"/>
    <cellStyle name="Normal 6 3 9 4" xfId="4877"/>
    <cellStyle name="Normal 6 3 9 5" xfId="4878"/>
    <cellStyle name="Normal 6 4" xfId="4879"/>
    <cellStyle name="Normal 6 4 10" xfId="4880"/>
    <cellStyle name="Normal 6 4 10 2" xfId="4881"/>
    <cellStyle name="Normal 6 4 10 3" xfId="4882"/>
    <cellStyle name="Normal 6 4 10 4" xfId="4883"/>
    <cellStyle name="Normal 6 4 11" xfId="4884"/>
    <cellStyle name="Normal 6 4 11 2" xfId="4885"/>
    <cellStyle name="Normal 6 4 11 3" xfId="4886"/>
    <cellStyle name="Normal 6 4 12" xfId="4887"/>
    <cellStyle name="Normal 6 4 12 2" xfId="4888"/>
    <cellStyle name="Normal 6 4 13" xfId="4889"/>
    <cellStyle name="Normal 6 4 14" xfId="4890"/>
    <cellStyle name="Normal 6 4 2" xfId="4891"/>
    <cellStyle name="Normal 6 4 2 2" xfId="4892"/>
    <cellStyle name="Normal 6 4 2 2 2" xfId="4893"/>
    <cellStyle name="Normal 6 4 2 2 2 2" xfId="4894"/>
    <cellStyle name="Normal 6 4 2 2 2 2 2" xfId="4895"/>
    <cellStyle name="Normal 6 4 2 2 2 2 3" xfId="4896"/>
    <cellStyle name="Normal 6 4 2 2 2 2 4" xfId="4897"/>
    <cellStyle name="Normal 6 4 2 2 2 3" xfId="4898"/>
    <cellStyle name="Normal 6 4 2 2 2 4" xfId="4899"/>
    <cellStyle name="Normal 6 4 2 2 2 5" xfId="4900"/>
    <cellStyle name="Normal 6 4 2 2 3" xfId="4901"/>
    <cellStyle name="Normal 6 4 2 2 3 2" xfId="4902"/>
    <cellStyle name="Normal 6 4 2 2 3 3" xfId="4903"/>
    <cellStyle name="Normal 6 4 2 2 3 4" xfId="4904"/>
    <cellStyle name="Normal 6 4 2 2 4" xfId="4905"/>
    <cellStyle name="Normal 6 4 2 2 5" xfId="4906"/>
    <cellStyle name="Normal 6 4 2 2 6" xfId="4907"/>
    <cellStyle name="Normal 6 4 2 3" xfId="4908"/>
    <cellStyle name="Normal 6 4 2 3 2" xfId="4909"/>
    <cellStyle name="Normal 6 4 2 3 2 2" xfId="4910"/>
    <cellStyle name="Normal 6 4 2 3 2 3" xfId="4911"/>
    <cellStyle name="Normal 6 4 2 3 2 4" xfId="4912"/>
    <cellStyle name="Normal 6 4 2 3 3" xfId="4913"/>
    <cellStyle name="Normal 6 4 2 3 4" xfId="4914"/>
    <cellStyle name="Normal 6 4 2 3 5" xfId="4915"/>
    <cellStyle name="Normal 6 4 2 4" xfId="4916"/>
    <cellStyle name="Normal 6 4 2 4 2" xfId="4917"/>
    <cellStyle name="Normal 6 4 2 4 3" xfId="4918"/>
    <cellStyle name="Normal 6 4 2 4 4" xfId="4919"/>
    <cellStyle name="Normal 6 4 2 5" xfId="4920"/>
    <cellStyle name="Normal 6 4 2 5 2" xfId="4921"/>
    <cellStyle name="Normal 6 4 2 5 3" xfId="4922"/>
    <cellStyle name="Normal 6 4 2 5 4" xfId="4923"/>
    <cellStyle name="Normal 6 4 2 6" xfId="4924"/>
    <cellStyle name="Normal 6 4 2 6 2" xfId="4925"/>
    <cellStyle name="Normal 6 4 2 6 3" xfId="4926"/>
    <cellStyle name="Normal 6 4 2 7" xfId="4927"/>
    <cellStyle name="Normal 6 4 2 8" xfId="4928"/>
    <cellStyle name="Normal 6 4 2 9" xfId="4929"/>
    <cellStyle name="Normal 6 4 3" xfId="4930"/>
    <cellStyle name="Normal 6 4 3 2" xfId="4931"/>
    <cellStyle name="Normal 6 4 3 2 2" xfId="4932"/>
    <cellStyle name="Normal 6 4 3 2 2 2" xfId="4933"/>
    <cellStyle name="Normal 6 4 3 2 2 2 2" xfId="4934"/>
    <cellStyle name="Normal 6 4 3 2 2 2 3" xfId="4935"/>
    <cellStyle name="Normal 6 4 3 2 2 2 4" xfId="4936"/>
    <cellStyle name="Normal 6 4 3 2 2 3" xfId="4937"/>
    <cellStyle name="Normal 6 4 3 2 2 4" xfId="4938"/>
    <cellStyle name="Normal 6 4 3 2 2 5" xfId="4939"/>
    <cellStyle name="Normal 6 4 3 2 3" xfId="4940"/>
    <cellStyle name="Normal 6 4 3 2 3 2" xfId="4941"/>
    <cellStyle name="Normal 6 4 3 2 3 3" xfId="4942"/>
    <cellStyle name="Normal 6 4 3 2 3 4" xfId="4943"/>
    <cellStyle name="Normal 6 4 3 2 4" xfId="4944"/>
    <cellStyle name="Normal 6 4 3 2 5" xfId="4945"/>
    <cellStyle name="Normal 6 4 3 2 6" xfId="4946"/>
    <cellStyle name="Normal 6 4 3 3" xfId="4947"/>
    <cellStyle name="Normal 6 4 3 3 2" xfId="4948"/>
    <cellStyle name="Normal 6 4 3 3 2 2" xfId="4949"/>
    <cellStyle name="Normal 6 4 3 3 2 3" xfId="4950"/>
    <cellStyle name="Normal 6 4 3 3 2 4" xfId="4951"/>
    <cellStyle name="Normal 6 4 3 3 3" xfId="4952"/>
    <cellStyle name="Normal 6 4 3 3 4" xfId="4953"/>
    <cellStyle name="Normal 6 4 3 3 5" xfId="4954"/>
    <cellStyle name="Normal 6 4 3 4" xfId="4955"/>
    <cellStyle name="Normal 6 4 3 4 2" xfId="4956"/>
    <cellStyle name="Normal 6 4 3 4 3" xfId="4957"/>
    <cellStyle name="Normal 6 4 3 4 4" xfId="4958"/>
    <cellStyle name="Normal 6 4 3 5" xfId="4959"/>
    <cellStyle name="Normal 6 4 3 5 2" xfId="4960"/>
    <cellStyle name="Normal 6 4 3 5 3" xfId="4961"/>
    <cellStyle name="Normal 6 4 3 5 4" xfId="4962"/>
    <cellStyle name="Normal 6 4 3 6" xfId="4963"/>
    <cellStyle name="Normal 6 4 3 6 2" xfId="4964"/>
    <cellStyle name="Normal 6 4 3 6 3" xfId="4965"/>
    <cellStyle name="Normal 6 4 3 7" xfId="4966"/>
    <cellStyle name="Normal 6 4 3 8" xfId="4967"/>
    <cellStyle name="Normal 6 4 3 9" xfId="4968"/>
    <cellStyle name="Normal 6 4 4" xfId="4969"/>
    <cellStyle name="Normal 6 4 4 2" xfId="4970"/>
    <cellStyle name="Normal 6 4 4 2 2" xfId="4971"/>
    <cellStyle name="Normal 6 4 4 2 2 2" xfId="4972"/>
    <cellStyle name="Normal 6 4 4 2 2 3" xfId="4973"/>
    <cellStyle name="Normal 6 4 4 2 2 4" xfId="4974"/>
    <cellStyle name="Normal 6 4 4 2 3" xfId="4975"/>
    <cellStyle name="Normal 6 4 4 2 4" xfId="4976"/>
    <cellStyle name="Normal 6 4 4 2 5" xfId="4977"/>
    <cellStyle name="Normal 6 4 4 3" xfId="4978"/>
    <cellStyle name="Normal 6 4 4 3 2" xfId="4979"/>
    <cellStyle name="Normal 6 4 4 3 3" xfId="4980"/>
    <cellStyle name="Normal 6 4 4 3 4" xfId="4981"/>
    <cellStyle name="Normal 6 4 4 4" xfId="4982"/>
    <cellStyle name="Normal 6 4 4 5" xfId="4983"/>
    <cellStyle name="Normal 6 4 4 6" xfId="4984"/>
    <cellStyle name="Normal 6 4 5" xfId="4985"/>
    <cellStyle name="Normal 6 4 5 2" xfId="4986"/>
    <cellStyle name="Normal 6 4 5 2 2" xfId="4987"/>
    <cellStyle name="Normal 6 4 5 2 2 2" xfId="4988"/>
    <cellStyle name="Normal 6 4 5 2 2 3" xfId="4989"/>
    <cellStyle name="Normal 6 4 5 2 2 4" xfId="4990"/>
    <cellStyle name="Normal 6 4 5 2 3" xfId="4991"/>
    <cellStyle name="Normal 6 4 5 2 4" xfId="4992"/>
    <cellStyle name="Normal 6 4 5 2 5" xfId="4993"/>
    <cellStyle name="Normal 6 4 5 3" xfId="4994"/>
    <cellStyle name="Normal 6 4 5 3 2" xfId="4995"/>
    <cellStyle name="Normal 6 4 5 3 3" xfId="4996"/>
    <cellStyle name="Normal 6 4 5 3 4" xfId="4997"/>
    <cellStyle name="Normal 6 4 5 4" xfId="4998"/>
    <cellStyle name="Normal 6 4 5 5" xfId="4999"/>
    <cellStyle name="Normal 6 4 5 6" xfId="5000"/>
    <cellStyle name="Normal 6 4 6" xfId="5001"/>
    <cellStyle name="Normal 6 4 6 2" xfId="5002"/>
    <cellStyle name="Normal 6 4 6 2 2" xfId="5003"/>
    <cellStyle name="Normal 6 4 6 2 2 2" xfId="5004"/>
    <cellStyle name="Normal 6 4 6 2 2 3" xfId="5005"/>
    <cellStyle name="Normal 6 4 6 2 2 4" xfId="5006"/>
    <cellStyle name="Normal 6 4 6 2 3" xfId="5007"/>
    <cellStyle name="Normal 6 4 6 2 4" xfId="5008"/>
    <cellStyle name="Normal 6 4 6 2 5" xfId="5009"/>
    <cellStyle name="Normal 6 4 6 3" xfId="5010"/>
    <cellStyle name="Normal 6 4 6 3 2" xfId="5011"/>
    <cellStyle name="Normal 6 4 6 3 3" xfId="5012"/>
    <cellStyle name="Normal 6 4 6 3 4" xfId="5013"/>
    <cellStyle name="Normal 6 4 6 4" xfId="5014"/>
    <cellStyle name="Normal 6 4 6 5" xfId="5015"/>
    <cellStyle name="Normal 6 4 6 6" xfId="5016"/>
    <cellStyle name="Normal 6 4 7" xfId="5017"/>
    <cellStyle name="Normal 6 4 7 2" xfId="5018"/>
    <cellStyle name="Normal 6 4 7 2 2" xfId="5019"/>
    <cellStyle name="Normal 6 4 7 2 3" xfId="5020"/>
    <cellStyle name="Normal 6 4 7 2 4" xfId="5021"/>
    <cellStyle name="Normal 6 4 7 3" xfId="5022"/>
    <cellStyle name="Normal 6 4 7 4" xfId="5023"/>
    <cellStyle name="Normal 6 4 7 5" xfId="5024"/>
    <cellStyle name="Normal 6 4 8" xfId="5025"/>
    <cellStyle name="Normal 6 4 8 2" xfId="5026"/>
    <cellStyle name="Normal 6 4 8 3" xfId="5027"/>
    <cellStyle name="Normal 6 4 8 4" xfId="5028"/>
    <cellStyle name="Normal 6 4 9" xfId="5029"/>
    <cellStyle name="Normal 6 4 9 2" xfId="5030"/>
    <cellStyle name="Normal 6 4 9 3" xfId="5031"/>
    <cellStyle name="Normal 6 4 9 4" xfId="5032"/>
    <cellStyle name="Normal 6 5" xfId="5033"/>
    <cellStyle name="Normal 6 5 10" xfId="5034"/>
    <cellStyle name="Normal 6 5 10 2" xfId="5035"/>
    <cellStyle name="Normal 6 5 10 3" xfId="5036"/>
    <cellStyle name="Normal 6 5 10 4" xfId="5037"/>
    <cellStyle name="Normal 6 5 11" xfId="5038"/>
    <cellStyle name="Normal 6 5 11 2" xfId="5039"/>
    <cellStyle name="Normal 6 5 11 3" xfId="5040"/>
    <cellStyle name="Normal 6 5 12" xfId="5041"/>
    <cellStyle name="Normal 6 5 12 2" xfId="5042"/>
    <cellStyle name="Normal 6 5 13" xfId="5043"/>
    <cellStyle name="Normal 6 5 14" xfId="5044"/>
    <cellStyle name="Normal 6 5 2" xfId="5045"/>
    <cellStyle name="Normal 6 5 2 2" xfId="5046"/>
    <cellStyle name="Normal 6 5 2 2 2" xfId="5047"/>
    <cellStyle name="Normal 6 5 2 2 2 2" xfId="5048"/>
    <cellStyle name="Normal 6 5 2 2 2 2 2" xfId="5049"/>
    <cellStyle name="Normal 6 5 2 2 2 2 3" xfId="5050"/>
    <cellStyle name="Normal 6 5 2 2 2 2 4" xfId="5051"/>
    <cellStyle name="Normal 6 5 2 2 2 3" xfId="5052"/>
    <cellStyle name="Normal 6 5 2 2 2 4" xfId="5053"/>
    <cellStyle name="Normal 6 5 2 2 2 5" xfId="5054"/>
    <cellStyle name="Normal 6 5 2 2 3" xfId="5055"/>
    <cellStyle name="Normal 6 5 2 2 3 2" xfId="5056"/>
    <cellStyle name="Normal 6 5 2 2 3 3" xfId="5057"/>
    <cellStyle name="Normal 6 5 2 2 3 4" xfId="5058"/>
    <cellStyle name="Normal 6 5 2 2 4" xfId="5059"/>
    <cellStyle name="Normal 6 5 2 2 5" xfId="5060"/>
    <cellStyle name="Normal 6 5 2 2 6" xfId="5061"/>
    <cellStyle name="Normal 6 5 2 3" xfId="5062"/>
    <cellStyle name="Normal 6 5 2 3 2" xfId="5063"/>
    <cellStyle name="Normal 6 5 2 3 2 2" xfId="5064"/>
    <cellStyle name="Normal 6 5 2 3 2 3" xfId="5065"/>
    <cellStyle name="Normal 6 5 2 3 2 4" xfId="5066"/>
    <cellStyle name="Normal 6 5 2 3 3" xfId="5067"/>
    <cellStyle name="Normal 6 5 2 3 4" xfId="5068"/>
    <cellStyle name="Normal 6 5 2 3 5" xfId="5069"/>
    <cellStyle name="Normal 6 5 2 4" xfId="5070"/>
    <cellStyle name="Normal 6 5 2 4 2" xfId="5071"/>
    <cellStyle name="Normal 6 5 2 4 3" xfId="5072"/>
    <cellStyle name="Normal 6 5 2 4 4" xfId="5073"/>
    <cellStyle name="Normal 6 5 2 5" xfId="5074"/>
    <cellStyle name="Normal 6 5 2 5 2" xfId="5075"/>
    <cellStyle name="Normal 6 5 2 5 3" xfId="5076"/>
    <cellStyle name="Normal 6 5 2 5 4" xfId="5077"/>
    <cellStyle name="Normal 6 5 2 6" xfId="5078"/>
    <cellStyle name="Normal 6 5 2 6 2" xfId="5079"/>
    <cellStyle name="Normal 6 5 2 6 3" xfId="5080"/>
    <cellStyle name="Normal 6 5 2 7" xfId="5081"/>
    <cellStyle name="Normal 6 5 2 8" xfId="5082"/>
    <cellStyle name="Normal 6 5 2 9" xfId="5083"/>
    <cellStyle name="Normal 6 5 3" xfId="5084"/>
    <cellStyle name="Normal 6 5 3 2" xfId="5085"/>
    <cellStyle name="Normal 6 5 3 2 2" xfId="5086"/>
    <cellStyle name="Normal 6 5 3 2 2 2" xfId="5087"/>
    <cellStyle name="Normal 6 5 3 2 2 2 2" xfId="5088"/>
    <cellStyle name="Normal 6 5 3 2 2 2 3" xfId="5089"/>
    <cellStyle name="Normal 6 5 3 2 2 2 4" xfId="5090"/>
    <cellStyle name="Normal 6 5 3 2 2 3" xfId="5091"/>
    <cellStyle name="Normal 6 5 3 2 2 4" xfId="5092"/>
    <cellStyle name="Normal 6 5 3 2 2 5" xfId="5093"/>
    <cellStyle name="Normal 6 5 3 2 3" xfId="5094"/>
    <cellStyle name="Normal 6 5 3 2 3 2" xfId="5095"/>
    <cellStyle name="Normal 6 5 3 2 3 3" xfId="5096"/>
    <cellStyle name="Normal 6 5 3 2 3 4" xfId="5097"/>
    <cellStyle name="Normal 6 5 3 2 4" xfId="5098"/>
    <cellStyle name="Normal 6 5 3 2 5" xfId="5099"/>
    <cellStyle name="Normal 6 5 3 2 6" xfId="5100"/>
    <cellStyle name="Normal 6 5 3 3" xfId="5101"/>
    <cellStyle name="Normal 6 5 3 3 2" xfId="5102"/>
    <cellStyle name="Normal 6 5 3 3 2 2" xfId="5103"/>
    <cellStyle name="Normal 6 5 3 3 2 3" xfId="5104"/>
    <cellStyle name="Normal 6 5 3 3 2 4" xfId="5105"/>
    <cellStyle name="Normal 6 5 3 3 3" xfId="5106"/>
    <cellStyle name="Normal 6 5 3 3 4" xfId="5107"/>
    <cellStyle name="Normal 6 5 3 3 5" xfId="5108"/>
    <cellStyle name="Normal 6 5 3 4" xfId="5109"/>
    <cellStyle name="Normal 6 5 3 4 2" xfId="5110"/>
    <cellStyle name="Normal 6 5 3 4 3" xfId="5111"/>
    <cellStyle name="Normal 6 5 3 4 4" xfId="5112"/>
    <cellStyle name="Normal 6 5 3 5" xfId="5113"/>
    <cellStyle name="Normal 6 5 3 5 2" xfId="5114"/>
    <cellStyle name="Normal 6 5 3 5 3" xfId="5115"/>
    <cellStyle name="Normal 6 5 3 5 4" xfId="5116"/>
    <cellStyle name="Normal 6 5 3 6" xfId="5117"/>
    <cellStyle name="Normal 6 5 3 6 2" xfId="5118"/>
    <cellStyle name="Normal 6 5 3 6 3" xfId="5119"/>
    <cellStyle name="Normal 6 5 3 7" xfId="5120"/>
    <cellStyle name="Normal 6 5 3 8" xfId="5121"/>
    <cellStyle name="Normal 6 5 3 9" xfId="5122"/>
    <cellStyle name="Normal 6 5 4" xfId="5123"/>
    <cellStyle name="Normal 6 5 4 2" xfId="5124"/>
    <cellStyle name="Normal 6 5 4 2 2" xfId="5125"/>
    <cellStyle name="Normal 6 5 4 2 2 2" xfId="5126"/>
    <cellStyle name="Normal 6 5 4 2 2 3" xfId="5127"/>
    <cellStyle name="Normal 6 5 4 2 2 4" xfId="5128"/>
    <cellStyle name="Normal 6 5 4 2 3" xfId="5129"/>
    <cellStyle name="Normal 6 5 4 2 4" xfId="5130"/>
    <cellStyle name="Normal 6 5 4 2 5" xfId="5131"/>
    <cellStyle name="Normal 6 5 4 3" xfId="5132"/>
    <cellStyle name="Normal 6 5 4 3 2" xfId="5133"/>
    <cellStyle name="Normal 6 5 4 3 3" xfId="5134"/>
    <cellStyle name="Normal 6 5 4 3 4" xfId="5135"/>
    <cellStyle name="Normal 6 5 4 4" xfId="5136"/>
    <cellStyle name="Normal 6 5 4 5" xfId="5137"/>
    <cellStyle name="Normal 6 5 4 6" xfId="5138"/>
    <cellStyle name="Normal 6 5 5" xfId="5139"/>
    <cellStyle name="Normal 6 5 5 2" xfId="5140"/>
    <cellStyle name="Normal 6 5 5 2 2" xfId="5141"/>
    <cellStyle name="Normal 6 5 5 2 2 2" xfId="5142"/>
    <cellStyle name="Normal 6 5 5 2 2 3" xfId="5143"/>
    <cellStyle name="Normal 6 5 5 2 2 4" xfId="5144"/>
    <cellStyle name="Normal 6 5 5 2 3" xfId="5145"/>
    <cellStyle name="Normal 6 5 5 2 4" xfId="5146"/>
    <cellStyle name="Normal 6 5 5 2 5" xfId="5147"/>
    <cellStyle name="Normal 6 5 5 3" xfId="5148"/>
    <cellStyle name="Normal 6 5 5 3 2" xfId="5149"/>
    <cellStyle name="Normal 6 5 5 3 3" xfId="5150"/>
    <cellStyle name="Normal 6 5 5 3 4" xfId="5151"/>
    <cellStyle name="Normal 6 5 5 4" xfId="5152"/>
    <cellStyle name="Normal 6 5 5 5" xfId="5153"/>
    <cellStyle name="Normal 6 5 5 6" xfId="5154"/>
    <cellStyle name="Normal 6 5 6" xfId="5155"/>
    <cellStyle name="Normal 6 5 6 2" xfId="5156"/>
    <cellStyle name="Normal 6 5 6 2 2" xfId="5157"/>
    <cellStyle name="Normal 6 5 6 2 2 2" xfId="5158"/>
    <cellStyle name="Normal 6 5 6 2 2 3" xfId="5159"/>
    <cellStyle name="Normal 6 5 6 2 2 4" xfId="5160"/>
    <cellStyle name="Normal 6 5 6 2 3" xfId="5161"/>
    <cellStyle name="Normal 6 5 6 2 4" xfId="5162"/>
    <cellStyle name="Normal 6 5 6 2 5" xfId="5163"/>
    <cellStyle name="Normal 6 5 6 3" xfId="5164"/>
    <cellStyle name="Normal 6 5 6 3 2" xfId="5165"/>
    <cellStyle name="Normal 6 5 6 3 3" xfId="5166"/>
    <cellStyle name="Normal 6 5 6 3 4" xfId="5167"/>
    <cellStyle name="Normal 6 5 6 4" xfId="5168"/>
    <cellStyle name="Normal 6 5 6 5" xfId="5169"/>
    <cellStyle name="Normal 6 5 6 6" xfId="5170"/>
    <cellStyle name="Normal 6 5 7" xfId="5171"/>
    <cellStyle name="Normal 6 5 7 2" xfId="5172"/>
    <cellStyle name="Normal 6 5 7 2 2" xfId="5173"/>
    <cellStyle name="Normal 6 5 7 2 3" xfId="5174"/>
    <cellStyle name="Normal 6 5 7 2 4" xfId="5175"/>
    <cellStyle name="Normal 6 5 7 3" xfId="5176"/>
    <cellStyle name="Normal 6 5 7 4" xfId="5177"/>
    <cellStyle name="Normal 6 5 7 5" xfId="5178"/>
    <cellStyle name="Normal 6 5 8" xfId="5179"/>
    <cellStyle name="Normal 6 5 8 2" xfId="5180"/>
    <cellStyle name="Normal 6 5 8 3" xfId="5181"/>
    <cellStyle name="Normal 6 5 8 4" xfId="5182"/>
    <cellStyle name="Normal 6 5 9" xfId="5183"/>
    <cellStyle name="Normal 6 5 9 2" xfId="5184"/>
    <cellStyle name="Normal 6 5 9 3" xfId="5185"/>
    <cellStyle name="Normal 6 5 9 4" xfId="5186"/>
    <cellStyle name="Normal 6 6" xfId="5187"/>
    <cellStyle name="Normal 6 6 2" xfId="5188"/>
    <cellStyle name="Normal 6 6 2 2" xfId="5189"/>
    <cellStyle name="Normal 6 6 2 2 2" xfId="5190"/>
    <cellStyle name="Normal 6 6 2 2 2 2" xfId="5191"/>
    <cellStyle name="Normal 6 6 2 2 2 3" xfId="5192"/>
    <cellStyle name="Normal 6 6 2 2 2 4" xfId="5193"/>
    <cellStyle name="Normal 6 6 2 2 3" xfId="5194"/>
    <cellStyle name="Normal 6 6 2 2 4" xfId="5195"/>
    <cellStyle name="Normal 6 6 2 2 5" xfId="5196"/>
    <cellStyle name="Normal 6 6 2 3" xfId="5197"/>
    <cellStyle name="Normal 6 6 2 3 2" xfId="5198"/>
    <cellStyle name="Normal 6 6 2 3 3" xfId="5199"/>
    <cellStyle name="Normal 6 6 2 3 4" xfId="5200"/>
    <cellStyle name="Normal 6 6 2 4" xfId="5201"/>
    <cellStyle name="Normal 6 6 2 5" xfId="5202"/>
    <cellStyle name="Normal 6 6 2 6" xfId="5203"/>
    <cellStyle name="Normal 6 6 3" xfId="5204"/>
    <cellStyle name="Normal 6 6 3 2" xfId="5205"/>
    <cellStyle name="Normal 6 6 3 2 2" xfId="5206"/>
    <cellStyle name="Normal 6 6 3 2 3" xfId="5207"/>
    <cellStyle name="Normal 6 6 3 2 4" xfId="5208"/>
    <cellStyle name="Normal 6 6 3 3" xfId="5209"/>
    <cellStyle name="Normal 6 6 3 4" xfId="5210"/>
    <cellStyle name="Normal 6 6 3 5" xfId="5211"/>
    <cellStyle name="Normal 6 6 4" xfId="5212"/>
    <cellStyle name="Normal 6 6 4 2" xfId="5213"/>
    <cellStyle name="Normal 6 6 4 3" xfId="5214"/>
    <cellStyle name="Normal 6 6 4 4" xfId="5215"/>
    <cellStyle name="Normal 6 6 5" xfId="5216"/>
    <cellStyle name="Normal 6 6 5 2" xfId="5217"/>
    <cellStyle name="Normal 6 6 5 3" xfId="5218"/>
    <cellStyle name="Normal 6 6 5 4" xfId="5219"/>
    <cellStyle name="Normal 6 6 6" xfId="5220"/>
    <cellStyle name="Normal 6 6 6 2" xfId="5221"/>
    <cellStyle name="Normal 6 6 6 3" xfId="5222"/>
    <cellStyle name="Normal 6 6 7" xfId="5223"/>
    <cellStyle name="Normal 6 6 8" xfId="5224"/>
    <cellStyle name="Normal 6 6 9" xfId="5225"/>
    <cellStyle name="Normal 6 7" xfId="5226"/>
    <cellStyle name="Normal 6 7 2" xfId="5227"/>
    <cellStyle name="Normal 6 7 2 2" xfId="5228"/>
    <cellStyle name="Normal 6 7 2 2 2" xfId="5229"/>
    <cellStyle name="Normal 6 7 2 2 2 2" xfId="5230"/>
    <cellStyle name="Normal 6 7 2 2 2 3" xfId="5231"/>
    <cellStyle name="Normal 6 7 2 2 2 4" xfId="5232"/>
    <cellStyle name="Normal 6 7 2 2 3" xfId="5233"/>
    <cellStyle name="Normal 6 7 2 2 4" xfId="5234"/>
    <cellStyle name="Normal 6 7 2 2 5" xfId="5235"/>
    <cellStyle name="Normal 6 7 2 3" xfId="5236"/>
    <cellStyle name="Normal 6 7 2 3 2" xfId="5237"/>
    <cellStyle name="Normal 6 7 2 3 3" xfId="5238"/>
    <cellStyle name="Normal 6 7 2 3 4" xfId="5239"/>
    <cellStyle name="Normal 6 7 2 4" xfId="5240"/>
    <cellStyle name="Normal 6 7 2 5" xfId="5241"/>
    <cellStyle name="Normal 6 7 2 6" xfId="5242"/>
    <cellStyle name="Normal 6 7 3" xfId="5243"/>
    <cellStyle name="Normal 6 7 3 2" xfId="5244"/>
    <cellStyle name="Normal 6 7 3 2 2" xfId="5245"/>
    <cellStyle name="Normal 6 7 3 2 3" xfId="5246"/>
    <cellStyle name="Normal 6 7 3 2 4" xfId="5247"/>
    <cellStyle name="Normal 6 7 3 3" xfId="5248"/>
    <cellStyle name="Normal 6 7 3 4" xfId="5249"/>
    <cellStyle name="Normal 6 7 3 5" xfId="5250"/>
    <cellStyle name="Normal 6 7 4" xfId="5251"/>
    <cellStyle name="Normal 6 7 4 2" xfId="5252"/>
    <cellStyle name="Normal 6 7 4 3" xfId="5253"/>
    <cellStyle name="Normal 6 7 4 4" xfId="5254"/>
    <cellStyle name="Normal 6 7 5" xfId="5255"/>
    <cellStyle name="Normal 6 7 5 2" xfId="5256"/>
    <cellStyle name="Normal 6 7 5 3" xfId="5257"/>
    <cellStyle name="Normal 6 7 5 4" xfId="5258"/>
    <cellStyle name="Normal 6 7 6" xfId="5259"/>
    <cellStyle name="Normal 6 7 6 2" xfId="5260"/>
    <cellStyle name="Normal 6 7 6 3" xfId="5261"/>
    <cellStyle name="Normal 6 7 7" xfId="5262"/>
    <cellStyle name="Normal 6 7 8" xfId="5263"/>
    <cellStyle name="Normal 6 7 9" xfId="5264"/>
    <cellStyle name="Normal 6 8" xfId="5265"/>
    <cellStyle name="Normal 6 8 2" xfId="5266"/>
    <cellStyle name="Normal 6 8 2 2" xfId="5267"/>
    <cellStyle name="Normal 6 8 2 2 2" xfId="5268"/>
    <cellStyle name="Normal 6 8 2 2 3" xfId="5269"/>
    <cellStyle name="Normal 6 8 2 2 4" xfId="5270"/>
    <cellStyle name="Normal 6 8 2 3" xfId="5271"/>
    <cellStyle name="Normal 6 8 2 4" xfId="5272"/>
    <cellStyle name="Normal 6 8 2 5" xfId="5273"/>
    <cellStyle name="Normal 6 8 3" xfId="5274"/>
    <cellStyle name="Normal 6 8 3 2" xfId="5275"/>
    <cellStyle name="Normal 6 8 3 3" xfId="5276"/>
    <cellStyle name="Normal 6 8 3 4" xfId="5277"/>
    <cellStyle name="Normal 6 8 4" xfId="5278"/>
    <cellStyle name="Normal 6 8 5" xfId="5279"/>
    <cellStyle name="Normal 6 8 6" xfId="5280"/>
    <cellStyle name="Normal 6 9" xfId="5281"/>
    <cellStyle name="Normal 6 9 2" xfId="5282"/>
    <cellStyle name="Normal 6 9 2 2" xfId="5283"/>
    <cellStyle name="Normal 6 9 2 2 2" xfId="5284"/>
    <cellStyle name="Normal 6 9 2 2 3" xfId="5285"/>
    <cellStyle name="Normal 6 9 2 2 4" xfId="5286"/>
    <cellStyle name="Normal 6 9 2 3" xfId="5287"/>
    <cellStyle name="Normal 6 9 2 4" xfId="5288"/>
    <cellStyle name="Normal 6 9 2 5" xfId="5289"/>
    <cellStyle name="Normal 6 9 3" xfId="5290"/>
    <cellStyle name="Normal 6 9 3 2" xfId="5291"/>
    <cellStyle name="Normal 6 9 3 3" xfId="5292"/>
    <cellStyle name="Normal 6 9 3 4" xfId="5293"/>
    <cellStyle name="Normal 6 9 4" xfId="5294"/>
    <cellStyle name="Normal 6 9 5" xfId="5295"/>
    <cellStyle name="Normal 6 9 6" xfId="5296"/>
    <cellStyle name="Normal 60" xfId="5297"/>
    <cellStyle name="Normal 60 2" xfId="5298"/>
    <cellStyle name="Normal 60 2 2" xfId="5299"/>
    <cellStyle name="Normal 60 3" xfId="5300"/>
    <cellStyle name="Normal 60 4" xfId="5301"/>
    <cellStyle name="Normal 60 5" xfId="5302"/>
    <cellStyle name="Normal 61" xfId="5303"/>
    <cellStyle name="Normal 61 2" xfId="5304"/>
    <cellStyle name="Normal 61 2 2" xfId="5305"/>
    <cellStyle name="Normal 61 3" xfId="5306"/>
    <cellStyle name="Normal 61 4" xfId="5307"/>
    <cellStyle name="Normal 61 5" xfId="5308"/>
    <cellStyle name="Normal 62" xfId="5309"/>
    <cellStyle name="Normal 62 2" xfId="5310"/>
    <cellStyle name="Normal 62 2 2" xfId="5311"/>
    <cellStyle name="Normal 62 3" xfId="5312"/>
    <cellStyle name="Normal 62 4" xfId="5313"/>
    <cellStyle name="Normal 62 5" xfId="5314"/>
    <cellStyle name="Normal 63" xfId="5315"/>
    <cellStyle name="Normal 63 2" xfId="5316"/>
    <cellStyle name="Normal 63 2 2" xfId="5317"/>
    <cellStyle name="Normal 63 3" xfId="5318"/>
    <cellStyle name="Normal 63 4" xfId="5319"/>
    <cellStyle name="Normal 63 5" xfId="5320"/>
    <cellStyle name="Normal 64" xfId="5321"/>
    <cellStyle name="Normal 64 10" xfId="5322"/>
    <cellStyle name="Normal 64 10 2" xfId="5323"/>
    <cellStyle name="Normal 64 10 3" xfId="5324"/>
    <cellStyle name="Normal 64 2" xfId="5325"/>
    <cellStyle name="Normal 64 2 2" xfId="5326"/>
    <cellStyle name="Normal 64 3" xfId="5327"/>
    <cellStyle name="Normal 64 3 2" xfId="5328"/>
    <cellStyle name="Normal 64 3 2 2" xfId="5329"/>
    <cellStyle name="Normal 64 3 2 2 2" xfId="5330"/>
    <cellStyle name="Normal 64 3 2 2 3" xfId="5331"/>
    <cellStyle name="Normal 64 3 2 2 4" xfId="5332"/>
    <cellStyle name="Normal 64 3 2 3" xfId="5333"/>
    <cellStyle name="Normal 64 3 2 4" xfId="5334"/>
    <cellStyle name="Normal 64 3 2 5" xfId="5335"/>
    <cellStyle name="Normal 64 3 3" xfId="5336"/>
    <cellStyle name="Normal 64 3 3 2" xfId="5337"/>
    <cellStyle name="Normal 64 3 3 3" xfId="5338"/>
    <cellStyle name="Normal 64 3 3 4" xfId="5339"/>
    <cellStyle name="Normal 64 3 4" xfId="5340"/>
    <cellStyle name="Normal 64 3 5" xfId="5341"/>
    <cellStyle name="Normal 64 3 6" xfId="5342"/>
    <cellStyle name="Normal 64 4" xfId="5343"/>
    <cellStyle name="Normal 64 4 2" xfId="5344"/>
    <cellStyle name="Normal 64 4 2 2" xfId="5345"/>
    <cellStyle name="Normal 64 4 2 2 2" xfId="5346"/>
    <cellStyle name="Normal 64 4 2 2 3" xfId="5347"/>
    <cellStyle name="Normal 64 4 2 2 4" xfId="5348"/>
    <cellStyle name="Normal 64 4 2 3" xfId="5349"/>
    <cellStyle name="Normal 64 4 2 4" xfId="5350"/>
    <cellStyle name="Normal 64 4 2 5" xfId="5351"/>
    <cellStyle name="Normal 64 4 3" xfId="5352"/>
    <cellStyle name="Normal 64 4 3 2" xfId="5353"/>
    <cellStyle name="Normal 64 4 3 3" xfId="5354"/>
    <cellStyle name="Normal 64 4 3 4" xfId="5355"/>
    <cellStyle name="Normal 64 4 4" xfId="5356"/>
    <cellStyle name="Normal 64 4 5" xfId="5357"/>
    <cellStyle name="Normal 64 4 6" xfId="5358"/>
    <cellStyle name="Normal 64 5" xfId="5359"/>
    <cellStyle name="Normal 64 5 2" xfId="5360"/>
    <cellStyle name="Normal 64 5 2 2" xfId="5361"/>
    <cellStyle name="Normal 64 5 2 2 2" xfId="5362"/>
    <cellStyle name="Normal 64 5 2 2 3" xfId="5363"/>
    <cellStyle name="Normal 64 5 2 2 4" xfId="5364"/>
    <cellStyle name="Normal 64 5 2 3" xfId="5365"/>
    <cellStyle name="Normal 64 5 2 4" xfId="5366"/>
    <cellStyle name="Normal 64 5 2 5" xfId="5367"/>
    <cellStyle name="Normal 64 5 3" xfId="5368"/>
    <cellStyle name="Normal 64 5 3 2" xfId="5369"/>
    <cellStyle name="Normal 64 5 3 3" xfId="5370"/>
    <cellStyle name="Normal 64 5 3 4" xfId="5371"/>
    <cellStyle name="Normal 64 5 4" xfId="5372"/>
    <cellStyle name="Normal 64 5 5" xfId="5373"/>
    <cellStyle name="Normal 64 5 6" xfId="5374"/>
    <cellStyle name="Normal 64 6" xfId="5375"/>
    <cellStyle name="Normal 64 6 2" xfId="5376"/>
    <cellStyle name="Normal 64 6 2 2" xfId="5377"/>
    <cellStyle name="Normal 64 6 2 3" xfId="5378"/>
    <cellStyle name="Normal 64 6 2 4" xfId="5379"/>
    <cellStyle name="Normal 64 6 3" xfId="5380"/>
    <cellStyle name="Normal 64 6 4" xfId="5381"/>
    <cellStyle name="Normal 64 6 5" xfId="5382"/>
    <cellStyle name="Normal 64 7" xfId="5383"/>
    <cellStyle name="Normal 64 7 2" xfId="5384"/>
    <cellStyle name="Normal 64 7 3" xfId="5385"/>
    <cellStyle name="Normal 64 7 4" xfId="5386"/>
    <cellStyle name="Normal 64 8" xfId="5387"/>
    <cellStyle name="Normal 64 8 2" xfId="5388"/>
    <cellStyle name="Normal 64 8 3" xfId="5389"/>
    <cellStyle name="Normal 64 8 4" xfId="5390"/>
    <cellStyle name="Normal 64 9" xfId="5391"/>
    <cellStyle name="Normal 64 9 2" xfId="5392"/>
    <cellStyle name="Normal 64 9 3" xfId="5393"/>
    <cellStyle name="Normal 64 9 4" xfId="5394"/>
    <cellStyle name="Normal 65" xfId="5395"/>
    <cellStyle name="Normal 65 2" xfId="5396"/>
    <cellStyle name="Normal 65 2 2" xfId="5397"/>
    <cellStyle name="Normal 65 2 2 2" xfId="5398"/>
    <cellStyle name="Normal 65 2 2 2 2" xfId="5399"/>
    <cellStyle name="Normal 65 2 2 2 2 2" xfId="5400"/>
    <cellStyle name="Normal 65 2 2 2 2 3" xfId="5401"/>
    <cellStyle name="Normal 65 2 2 2 2 4" xfId="5402"/>
    <cellStyle name="Normal 65 2 2 2 3" xfId="5403"/>
    <cellStyle name="Normal 65 2 2 2 4" xfId="5404"/>
    <cellStyle name="Normal 65 2 2 2 5" xfId="5405"/>
    <cellStyle name="Normal 65 2 2 3" xfId="5406"/>
    <cellStyle name="Normal 65 2 2 3 2" xfId="5407"/>
    <cellStyle name="Normal 65 2 2 3 3" xfId="5408"/>
    <cellStyle name="Normal 65 2 2 3 4" xfId="5409"/>
    <cellStyle name="Normal 65 2 2 4" xfId="5410"/>
    <cellStyle name="Normal 65 2 2 5" xfId="5411"/>
    <cellStyle name="Normal 65 2 2 6" xfId="5412"/>
    <cellStyle name="Normal 65 2 3" xfId="5413"/>
    <cellStyle name="Normal 65 2 3 2" xfId="5414"/>
    <cellStyle name="Normal 65 2 3 2 2" xfId="5415"/>
    <cellStyle name="Normal 65 2 3 2 3" xfId="5416"/>
    <cellStyle name="Normal 65 2 3 2 4" xfId="5417"/>
    <cellStyle name="Normal 65 2 3 3" xfId="5418"/>
    <cellStyle name="Normal 65 2 3 4" xfId="5419"/>
    <cellStyle name="Normal 65 2 3 5" xfId="5420"/>
    <cellStyle name="Normal 65 2 4" xfId="5421"/>
    <cellStyle name="Normal 65 2 4 2" xfId="5422"/>
    <cellStyle name="Normal 65 2 4 3" xfId="5423"/>
    <cellStyle name="Normal 65 2 4 4" xfId="5424"/>
    <cellStyle name="Normal 65 2 5" xfId="5425"/>
    <cellStyle name="Normal 65 2 5 2" xfId="5426"/>
    <cellStyle name="Normal 65 2 5 3" xfId="5427"/>
    <cellStyle name="Normal 65 2 5 4" xfId="5428"/>
    <cellStyle name="Normal 65 2 6" xfId="5429"/>
    <cellStyle name="Normal 65 2 6 2" xfId="5430"/>
    <cellStyle name="Normal 65 2 6 3" xfId="5431"/>
    <cellStyle name="Normal 65 2 7" xfId="5432"/>
    <cellStyle name="Normal 65 2 8" xfId="5433"/>
    <cellStyle name="Normal 65 2 9" xfId="5434"/>
    <cellStyle name="Normal 65 3" xfId="5435"/>
    <cellStyle name="Normal 66" xfId="5436"/>
    <cellStyle name="Normal 66 2" xfId="5437"/>
    <cellStyle name="Normal 66 2 2" xfId="5438"/>
    <cellStyle name="Normal 66 3" xfId="5439"/>
    <cellStyle name="Normal 66 3 2" xfId="5440"/>
    <cellStyle name="Normal 66 3 2 2" xfId="5441"/>
    <cellStyle name="Normal 66 3 2 2 2" xfId="5442"/>
    <cellStyle name="Normal 66 3 2 2 3" xfId="5443"/>
    <cellStyle name="Normal 66 3 2 2 4" xfId="5444"/>
    <cellStyle name="Normal 66 3 2 3" xfId="5445"/>
    <cellStyle name="Normal 66 3 2 4" xfId="5446"/>
    <cellStyle name="Normal 66 3 2 5" xfId="5447"/>
    <cellStyle name="Normal 66 3 3" xfId="5448"/>
    <cellStyle name="Normal 66 3 3 2" xfId="5449"/>
    <cellStyle name="Normal 66 3 3 3" xfId="5450"/>
    <cellStyle name="Normal 66 3 3 4" xfId="5451"/>
    <cellStyle name="Normal 66 3 4" xfId="5452"/>
    <cellStyle name="Normal 66 3 5" xfId="5453"/>
    <cellStyle name="Normal 66 3 6" xfId="5454"/>
    <cellStyle name="Normal 66 4" xfId="5455"/>
    <cellStyle name="Normal 66 4 2" xfId="5456"/>
    <cellStyle name="Normal 66 4 2 2" xfId="5457"/>
    <cellStyle name="Normal 66 4 2 2 2" xfId="5458"/>
    <cellStyle name="Normal 66 4 2 2 3" xfId="5459"/>
    <cellStyle name="Normal 66 4 2 2 4" xfId="5460"/>
    <cellStyle name="Normal 66 4 2 3" xfId="5461"/>
    <cellStyle name="Normal 66 4 2 4" xfId="5462"/>
    <cellStyle name="Normal 66 4 2 5" xfId="5463"/>
    <cellStyle name="Normal 66 4 3" xfId="5464"/>
    <cellStyle name="Normal 66 4 3 2" xfId="5465"/>
    <cellStyle name="Normal 66 4 3 3" xfId="5466"/>
    <cellStyle name="Normal 66 4 3 4" xfId="5467"/>
    <cellStyle name="Normal 66 4 4" xfId="5468"/>
    <cellStyle name="Normal 66 4 5" xfId="5469"/>
    <cellStyle name="Normal 66 4 6" xfId="5470"/>
    <cellStyle name="Normal 66 5" xfId="5471"/>
    <cellStyle name="Normal 66 5 2" xfId="5472"/>
    <cellStyle name="Normal 66 5 2 2" xfId="5473"/>
    <cellStyle name="Normal 66 5 2 3" xfId="5474"/>
    <cellStyle name="Normal 66 5 2 4" xfId="5475"/>
    <cellStyle name="Normal 66 5 3" xfId="5476"/>
    <cellStyle name="Normal 66 5 4" xfId="5477"/>
    <cellStyle name="Normal 66 5 5" xfId="5478"/>
    <cellStyle name="Normal 66 6" xfId="5479"/>
    <cellStyle name="Normal 66 6 2" xfId="5480"/>
    <cellStyle name="Normal 66 6 3" xfId="5481"/>
    <cellStyle name="Normal 66 6 4" xfId="5482"/>
    <cellStyle name="Normal 66 7" xfId="5483"/>
    <cellStyle name="Normal 66 7 2" xfId="5484"/>
    <cellStyle name="Normal 66 7 3" xfId="5485"/>
    <cellStyle name="Normal 67" xfId="5486"/>
    <cellStyle name="Normal 67 10" xfId="5487"/>
    <cellStyle name="Normal 67 2" xfId="5488"/>
    <cellStyle name="Normal 67 2 2" xfId="5489"/>
    <cellStyle name="Normal 67 2 2 2" xfId="5490"/>
    <cellStyle name="Normal 67 2 2 2 2" xfId="5491"/>
    <cellStyle name="Normal 67 2 2 2 3" xfId="5492"/>
    <cellStyle name="Normal 67 2 2 2 4" xfId="5493"/>
    <cellStyle name="Normal 67 2 2 3" xfId="5494"/>
    <cellStyle name="Normal 67 2 2 4" xfId="5495"/>
    <cellStyle name="Normal 67 2 2 5" xfId="5496"/>
    <cellStyle name="Normal 67 2 3" xfId="5497"/>
    <cellStyle name="Normal 67 2 3 2" xfId="5498"/>
    <cellStyle name="Normal 67 2 3 3" xfId="5499"/>
    <cellStyle name="Normal 67 2 3 4" xfId="5500"/>
    <cellStyle name="Normal 67 2 4" xfId="5501"/>
    <cellStyle name="Normal 67 2 5" xfId="5502"/>
    <cellStyle name="Normal 67 2 6" xfId="5503"/>
    <cellStyle name="Normal 67 3" xfId="5504"/>
    <cellStyle name="Normal 67 3 2" xfId="5505"/>
    <cellStyle name="Normal 67 3 2 2" xfId="5506"/>
    <cellStyle name="Normal 67 3 2 3" xfId="5507"/>
    <cellStyle name="Normal 67 3 2 4" xfId="5508"/>
    <cellStyle name="Normal 67 3 3" xfId="5509"/>
    <cellStyle name="Normal 67 3 4" xfId="5510"/>
    <cellStyle name="Normal 67 3 5" xfId="5511"/>
    <cellStyle name="Normal 67 4" xfId="5512"/>
    <cellStyle name="Normal 67 4 2" xfId="5513"/>
    <cellStyle name="Normal 67 4 3" xfId="5514"/>
    <cellStyle name="Normal 67 4 4" xfId="5515"/>
    <cellStyle name="Normal 67 5" xfId="5516"/>
    <cellStyle name="Normal 67 5 2" xfId="5517"/>
    <cellStyle name="Normal 67 5 3" xfId="5518"/>
    <cellStyle name="Normal 67 5 4" xfId="5519"/>
    <cellStyle name="Normal 67 6" xfId="5520"/>
    <cellStyle name="Normal 67 7" xfId="5521"/>
    <cellStyle name="Normal 67 7 2" xfId="5522"/>
    <cellStyle name="Normal 67 7 3" xfId="5523"/>
    <cellStyle name="Normal 67 8" xfId="5524"/>
    <cellStyle name="Normal 67 9" xfId="5525"/>
    <cellStyle name="Normal 68" xfId="5526"/>
    <cellStyle name="Normal 68 2" xfId="5527"/>
    <cellStyle name="Normal 69" xfId="5528"/>
    <cellStyle name="Normal 69 2" xfId="5529"/>
    <cellStyle name="Normal 69 2 2" xfId="5530"/>
    <cellStyle name="Normal 69 2 3" xfId="5531"/>
    <cellStyle name="Normal 69 2 4" xfId="5532"/>
    <cellStyle name="Normal 7" xfId="5533"/>
    <cellStyle name="Normal 7 2" xfId="5534"/>
    <cellStyle name="Normal 7 2 2" xfId="5535"/>
    <cellStyle name="Normal 7 2 2 2" xfId="5536"/>
    <cellStyle name="Normal 7 2 3" xfId="5537"/>
    <cellStyle name="Normal 7 2 4" xfId="5538"/>
    <cellStyle name="Normal 7 3" xfId="5539"/>
    <cellStyle name="Normal 7 3 2" xfId="5540"/>
    <cellStyle name="Normal 7 4" xfId="5541"/>
    <cellStyle name="Normal 7 5" xfId="5542"/>
    <cellStyle name="Normal 70" xfId="5543"/>
    <cellStyle name="Normal 71" xfId="5544"/>
    <cellStyle name="Normal 72" xfId="5545"/>
    <cellStyle name="Normal 73" xfId="5546"/>
    <cellStyle name="Normal 74" xfId="5547"/>
    <cellStyle name="Normal 75" xfId="5548"/>
    <cellStyle name="Normal 76" xfId="5549"/>
    <cellStyle name="Normal 77" xfId="5550"/>
    <cellStyle name="Normal 78" xfId="5551"/>
    <cellStyle name="Normal 79" xfId="5552"/>
    <cellStyle name="Normal 8" xfId="5553"/>
    <cellStyle name="Normal 8 2" xfId="5554"/>
    <cellStyle name="Normal 8 2 2" xfId="5555"/>
    <cellStyle name="Normal 8 2 2 2" xfId="5556"/>
    <cellStyle name="Normal 8 2 3" xfId="5557"/>
    <cellStyle name="Normal 8 2 4" xfId="5558"/>
    <cellStyle name="Normal 8 3" xfId="5559"/>
    <cellStyle name="Normal 8 3 2" xfId="5560"/>
    <cellStyle name="Normal 8 4" xfId="5561"/>
    <cellStyle name="Normal 8 5" xfId="5562"/>
    <cellStyle name="Normal 80" xfId="5563"/>
    <cellStyle name="Normal 81" xfId="5564"/>
    <cellStyle name="Normal 82" xfId="5565"/>
    <cellStyle name="Normal 83" xfId="5566"/>
    <cellStyle name="Normal 84" xfId="5567"/>
    <cellStyle name="Normal 85" xfId="5568"/>
    <cellStyle name="Normal 86" xfId="5569"/>
    <cellStyle name="Normal 87" xfId="5570"/>
    <cellStyle name="Normal 88" xfId="5571"/>
    <cellStyle name="Normal 89" xfId="5572"/>
    <cellStyle name="Normal 9" xfId="5573"/>
    <cellStyle name="Normal 9 2" xfId="5574"/>
    <cellStyle name="Normal 9 2 2" xfId="5575"/>
    <cellStyle name="Normal 9 3" xfId="5576"/>
    <cellStyle name="Normal 9 4" xfId="5577"/>
    <cellStyle name="Normal 90" xfId="5578"/>
    <cellStyle name="Normal 91" xfId="5579"/>
    <cellStyle name="Normal 92" xfId="5580"/>
    <cellStyle name="Normal 93" xfId="5581"/>
    <cellStyle name="Normal 94" xfId="5582"/>
    <cellStyle name="Normal 95" xfId="5583"/>
    <cellStyle name="Normal 96" xfId="5584"/>
    <cellStyle name="Normal 97" xfId="5585"/>
    <cellStyle name="Normal 98" xfId="5586"/>
    <cellStyle name="Normal 99" xfId="5587"/>
    <cellStyle name="Normal_Galer de AP - Núcleo" xfId="9590"/>
    <cellStyle name="Normal_Plan1" xfId="7667"/>
    <cellStyle name="Normal1" xfId="5588"/>
    <cellStyle name="Normal2" xfId="5589"/>
    <cellStyle name="Normal2 2" xfId="7742"/>
    <cellStyle name="Normal3" xfId="5590"/>
    <cellStyle name="Normal3 2" xfId="7743"/>
    <cellStyle name="Nota 2" xfId="5591"/>
    <cellStyle name="Nota 2 2" xfId="7744"/>
    <cellStyle name="Nota 2 3" xfId="7724"/>
    <cellStyle name="Nota 2 4" xfId="9576"/>
    <cellStyle name="Note" xfId="18"/>
    <cellStyle name="Percent [2]" xfId="5592"/>
    <cellStyle name="Percent [2] 2" xfId="5593"/>
    <cellStyle name="Percent [2] 2 2" xfId="5594"/>
    <cellStyle name="Percent [2] 3" xfId="5595"/>
    <cellStyle name="Percent [2] 4" xfId="5596"/>
    <cellStyle name="Percent_Sheet1" xfId="5597"/>
    <cellStyle name="Percentual" xfId="5598"/>
    <cellStyle name="Ponto" xfId="5599"/>
    <cellStyle name="Porcentagem" xfId="9578" builtinId="5"/>
    <cellStyle name="Porcentagem 12 4" xfId="9585"/>
    <cellStyle name="Porcentagem 2" xfId="30"/>
    <cellStyle name="Porcentagem 2 2" xfId="5600"/>
    <cellStyle name="Porcentagem 2 2 2" xfId="5601"/>
    <cellStyle name="Porcentagem 2 3" xfId="5602"/>
    <cellStyle name="Porcentagem 3" xfId="5603"/>
    <cellStyle name="Porcentagem 3 2" xfId="5604"/>
    <cellStyle name="Porcentagem 3 3" xfId="5605"/>
    <cellStyle name="Porcentagem 4" xfId="5606"/>
    <cellStyle name="Porcentagem 4 2" xfId="5607"/>
    <cellStyle name="Porcentagem 4 2 2" xfId="5608"/>
    <cellStyle name="Porcentagem 4 2 2 2" xfId="5609"/>
    <cellStyle name="Porcentagem 4 2 3" xfId="5610"/>
    <cellStyle name="Porcentagem 5" xfId="5611"/>
    <cellStyle name="Porcentagem 6" xfId="5612"/>
    <cellStyle name="Porcentagem 6 10" xfId="5613"/>
    <cellStyle name="Porcentagem 6 10 2" xfId="5614"/>
    <cellStyle name="Porcentagem 6 10 3" xfId="5615"/>
    <cellStyle name="Porcentagem 6 10 4" xfId="5616"/>
    <cellStyle name="Porcentagem 6 11" xfId="5617"/>
    <cellStyle name="Porcentagem 6 11 2" xfId="5618"/>
    <cellStyle name="Porcentagem 6 11 3" xfId="5619"/>
    <cellStyle name="Porcentagem 6 11 4" xfId="5620"/>
    <cellStyle name="Porcentagem 6 12" xfId="5621"/>
    <cellStyle name="Porcentagem 6 12 2" xfId="5622"/>
    <cellStyle name="Porcentagem 6 12 3" xfId="5623"/>
    <cellStyle name="Porcentagem 6 13" xfId="5624"/>
    <cellStyle name="Porcentagem 6 13 2" xfId="5625"/>
    <cellStyle name="Porcentagem 6 14" xfId="5626"/>
    <cellStyle name="Porcentagem 6 15" xfId="5627"/>
    <cellStyle name="Porcentagem 6 2" xfId="5628"/>
    <cellStyle name="Porcentagem 6 2 10" xfId="5629"/>
    <cellStyle name="Porcentagem 6 2 10 2" xfId="5630"/>
    <cellStyle name="Porcentagem 6 2 10 3" xfId="5631"/>
    <cellStyle name="Porcentagem 6 2 10 4" xfId="5632"/>
    <cellStyle name="Porcentagem 6 2 11" xfId="5633"/>
    <cellStyle name="Porcentagem 6 2 11 2" xfId="5634"/>
    <cellStyle name="Porcentagem 6 2 11 3" xfId="5635"/>
    <cellStyle name="Porcentagem 6 2 12" xfId="5636"/>
    <cellStyle name="Porcentagem 6 2 12 2" xfId="5637"/>
    <cellStyle name="Porcentagem 6 2 13" xfId="5638"/>
    <cellStyle name="Porcentagem 6 2 14" xfId="5639"/>
    <cellStyle name="Porcentagem 6 2 2" xfId="5640"/>
    <cellStyle name="Porcentagem 6 2 2 2" xfId="5641"/>
    <cellStyle name="Porcentagem 6 2 2 2 2" xfId="5642"/>
    <cellStyle name="Porcentagem 6 2 2 2 2 2" xfId="5643"/>
    <cellStyle name="Porcentagem 6 2 2 2 2 2 2" xfId="5644"/>
    <cellStyle name="Porcentagem 6 2 2 2 2 2 3" xfId="5645"/>
    <cellStyle name="Porcentagem 6 2 2 2 2 2 4" xfId="5646"/>
    <cellStyle name="Porcentagem 6 2 2 2 2 3" xfId="5647"/>
    <cellStyle name="Porcentagem 6 2 2 2 2 4" xfId="5648"/>
    <cellStyle name="Porcentagem 6 2 2 2 2 5" xfId="5649"/>
    <cellStyle name="Porcentagem 6 2 2 2 3" xfId="5650"/>
    <cellStyle name="Porcentagem 6 2 2 2 3 2" xfId="5651"/>
    <cellStyle name="Porcentagem 6 2 2 2 3 3" xfId="5652"/>
    <cellStyle name="Porcentagem 6 2 2 2 3 4" xfId="5653"/>
    <cellStyle name="Porcentagem 6 2 2 2 4" xfId="5654"/>
    <cellStyle name="Porcentagem 6 2 2 2 5" xfId="5655"/>
    <cellStyle name="Porcentagem 6 2 2 2 6" xfId="5656"/>
    <cellStyle name="Porcentagem 6 2 2 3" xfId="5657"/>
    <cellStyle name="Porcentagem 6 2 2 3 2" xfId="5658"/>
    <cellStyle name="Porcentagem 6 2 2 3 2 2" xfId="5659"/>
    <cellStyle name="Porcentagem 6 2 2 3 2 3" xfId="5660"/>
    <cellStyle name="Porcentagem 6 2 2 3 2 4" xfId="5661"/>
    <cellStyle name="Porcentagem 6 2 2 3 3" xfId="5662"/>
    <cellStyle name="Porcentagem 6 2 2 3 4" xfId="5663"/>
    <cellStyle name="Porcentagem 6 2 2 3 5" xfId="5664"/>
    <cellStyle name="Porcentagem 6 2 2 4" xfId="5665"/>
    <cellStyle name="Porcentagem 6 2 2 4 2" xfId="5666"/>
    <cellStyle name="Porcentagem 6 2 2 4 3" xfId="5667"/>
    <cellStyle name="Porcentagem 6 2 2 4 4" xfId="5668"/>
    <cellStyle name="Porcentagem 6 2 2 5" xfId="5669"/>
    <cellStyle name="Porcentagem 6 2 2 5 2" xfId="5670"/>
    <cellStyle name="Porcentagem 6 2 2 5 3" xfId="5671"/>
    <cellStyle name="Porcentagem 6 2 2 5 4" xfId="5672"/>
    <cellStyle name="Porcentagem 6 2 2 6" xfId="5673"/>
    <cellStyle name="Porcentagem 6 2 2 6 2" xfId="5674"/>
    <cellStyle name="Porcentagem 6 2 2 6 3" xfId="5675"/>
    <cellStyle name="Porcentagem 6 2 2 7" xfId="5676"/>
    <cellStyle name="Porcentagem 6 2 2 8" xfId="5677"/>
    <cellStyle name="Porcentagem 6 2 2 9" xfId="5678"/>
    <cellStyle name="Porcentagem 6 2 3" xfId="5679"/>
    <cellStyle name="Porcentagem 6 2 3 2" xfId="5680"/>
    <cellStyle name="Porcentagem 6 2 3 2 2" xfId="5681"/>
    <cellStyle name="Porcentagem 6 2 3 2 2 2" xfId="5682"/>
    <cellStyle name="Porcentagem 6 2 3 2 2 2 2" xfId="5683"/>
    <cellStyle name="Porcentagem 6 2 3 2 2 2 3" xfId="5684"/>
    <cellStyle name="Porcentagem 6 2 3 2 2 2 4" xfId="5685"/>
    <cellStyle name="Porcentagem 6 2 3 2 2 3" xfId="5686"/>
    <cellStyle name="Porcentagem 6 2 3 2 2 4" xfId="5687"/>
    <cellStyle name="Porcentagem 6 2 3 2 2 5" xfId="5688"/>
    <cellStyle name="Porcentagem 6 2 3 2 3" xfId="5689"/>
    <cellStyle name="Porcentagem 6 2 3 2 3 2" xfId="5690"/>
    <cellStyle name="Porcentagem 6 2 3 2 3 3" xfId="5691"/>
    <cellStyle name="Porcentagem 6 2 3 2 3 4" xfId="5692"/>
    <cellStyle name="Porcentagem 6 2 3 2 4" xfId="5693"/>
    <cellStyle name="Porcentagem 6 2 3 2 5" xfId="5694"/>
    <cellStyle name="Porcentagem 6 2 3 2 6" xfId="5695"/>
    <cellStyle name="Porcentagem 6 2 3 3" xfId="5696"/>
    <cellStyle name="Porcentagem 6 2 3 3 2" xfId="5697"/>
    <cellStyle name="Porcentagem 6 2 3 3 2 2" xfId="5698"/>
    <cellStyle name="Porcentagem 6 2 3 3 2 3" xfId="5699"/>
    <cellStyle name="Porcentagem 6 2 3 3 2 4" xfId="5700"/>
    <cellStyle name="Porcentagem 6 2 3 3 3" xfId="5701"/>
    <cellStyle name="Porcentagem 6 2 3 3 4" xfId="5702"/>
    <cellStyle name="Porcentagem 6 2 3 3 5" xfId="5703"/>
    <cellStyle name="Porcentagem 6 2 3 4" xfId="5704"/>
    <cellStyle name="Porcentagem 6 2 3 4 2" xfId="5705"/>
    <cellStyle name="Porcentagem 6 2 3 4 3" xfId="5706"/>
    <cellStyle name="Porcentagem 6 2 3 4 4" xfId="5707"/>
    <cellStyle name="Porcentagem 6 2 3 5" xfId="5708"/>
    <cellStyle name="Porcentagem 6 2 3 5 2" xfId="5709"/>
    <cellStyle name="Porcentagem 6 2 3 5 3" xfId="5710"/>
    <cellStyle name="Porcentagem 6 2 3 5 4" xfId="5711"/>
    <cellStyle name="Porcentagem 6 2 3 6" xfId="5712"/>
    <cellStyle name="Porcentagem 6 2 3 6 2" xfId="5713"/>
    <cellStyle name="Porcentagem 6 2 3 6 3" xfId="5714"/>
    <cellStyle name="Porcentagem 6 2 3 7" xfId="5715"/>
    <cellStyle name="Porcentagem 6 2 3 8" xfId="5716"/>
    <cellStyle name="Porcentagem 6 2 3 9" xfId="5717"/>
    <cellStyle name="Porcentagem 6 2 4" xfId="5718"/>
    <cellStyle name="Porcentagem 6 2 4 2" xfId="5719"/>
    <cellStyle name="Porcentagem 6 2 4 2 2" xfId="5720"/>
    <cellStyle name="Porcentagem 6 2 4 2 2 2" xfId="5721"/>
    <cellStyle name="Porcentagem 6 2 4 2 2 3" xfId="5722"/>
    <cellStyle name="Porcentagem 6 2 4 2 2 4" xfId="5723"/>
    <cellStyle name="Porcentagem 6 2 4 2 3" xfId="5724"/>
    <cellStyle name="Porcentagem 6 2 4 2 4" xfId="5725"/>
    <cellStyle name="Porcentagem 6 2 4 2 5" xfId="5726"/>
    <cellStyle name="Porcentagem 6 2 4 3" xfId="5727"/>
    <cellStyle name="Porcentagem 6 2 4 3 2" xfId="5728"/>
    <cellStyle name="Porcentagem 6 2 4 3 3" xfId="5729"/>
    <cellStyle name="Porcentagem 6 2 4 3 4" xfId="5730"/>
    <cellStyle name="Porcentagem 6 2 4 4" xfId="5731"/>
    <cellStyle name="Porcentagem 6 2 4 5" xfId="5732"/>
    <cellStyle name="Porcentagem 6 2 4 6" xfId="5733"/>
    <cellStyle name="Porcentagem 6 2 5" xfId="5734"/>
    <cellStyle name="Porcentagem 6 2 5 2" xfId="5735"/>
    <cellStyle name="Porcentagem 6 2 5 2 2" xfId="5736"/>
    <cellStyle name="Porcentagem 6 2 5 2 2 2" xfId="5737"/>
    <cellStyle name="Porcentagem 6 2 5 2 2 3" xfId="5738"/>
    <cellStyle name="Porcentagem 6 2 5 2 2 4" xfId="5739"/>
    <cellStyle name="Porcentagem 6 2 5 2 3" xfId="5740"/>
    <cellStyle name="Porcentagem 6 2 5 2 4" xfId="5741"/>
    <cellStyle name="Porcentagem 6 2 5 2 5" xfId="5742"/>
    <cellStyle name="Porcentagem 6 2 5 3" xfId="5743"/>
    <cellStyle name="Porcentagem 6 2 5 3 2" xfId="5744"/>
    <cellStyle name="Porcentagem 6 2 5 3 3" xfId="5745"/>
    <cellStyle name="Porcentagem 6 2 5 3 4" xfId="5746"/>
    <cellStyle name="Porcentagem 6 2 5 4" xfId="5747"/>
    <cellStyle name="Porcentagem 6 2 5 5" xfId="5748"/>
    <cellStyle name="Porcentagem 6 2 5 6" xfId="5749"/>
    <cellStyle name="Porcentagem 6 2 6" xfId="5750"/>
    <cellStyle name="Porcentagem 6 2 6 2" xfId="5751"/>
    <cellStyle name="Porcentagem 6 2 6 2 2" xfId="5752"/>
    <cellStyle name="Porcentagem 6 2 6 2 2 2" xfId="5753"/>
    <cellStyle name="Porcentagem 6 2 6 2 2 3" xfId="5754"/>
    <cellStyle name="Porcentagem 6 2 6 2 2 4" xfId="5755"/>
    <cellStyle name="Porcentagem 6 2 6 2 3" xfId="5756"/>
    <cellStyle name="Porcentagem 6 2 6 2 4" xfId="5757"/>
    <cellStyle name="Porcentagem 6 2 6 2 5" xfId="5758"/>
    <cellStyle name="Porcentagem 6 2 6 3" xfId="5759"/>
    <cellStyle name="Porcentagem 6 2 6 3 2" xfId="5760"/>
    <cellStyle name="Porcentagem 6 2 6 3 3" xfId="5761"/>
    <cellStyle name="Porcentagem 6 2 6 3 4" xfId="5762"/>
    <cellStyle name="Porcentagem 6 2 6 4" xfId="5763"/>
    <cellStyle name="Porcentagem 6 2 6 5" xfId="5764"/>
    <cellStyle name="Porcentagem 6 2 6 6" xfId="5765"/>
    <cellStyle name="Porcentagem 6 2 7" xfId="5766"/>
    <cellStyle name="Porcentagem 6 2 7 2" xfId="5767"/>
    <cellStyle name="Porcentagem 6 2 7 2 2" xfId="5768"/>
    <cellStyle name="Porcentagem 6 2 7 2 3" xfId="5769"/>
    <cellStyle name="Porcentagem 6 2 7 2 4" xfId="5770"/>
    <cellStyle name="Porcentagem 6 2 7 3" xfId="5771"/>
    <cellStyle name="Porcentagem 6 2 7 4" xfId="5772"/>
    <cellStyle name="Porcentagem 6 2 7 5" xfId="5773"/>
    <cellStyle name="Porcentagem 6 2 8" xfId="5774"/>
    <cellStyle name="Porcentagem 6 2 8 2" xfId="5775"/>
    <cellStyle name="Porcentagem 6 2 8 3" xfId="5776"/>
    <cellStyle name="Porcentagem 6 2 8 4" xfId="5777"/>
    <cellStyle name="Porcentagem 6 2 9" xfId="5778"/>
    <cellStyle name="Porcentagem 6 2 9 2" xfId="5779"/>
    <cellStyle name="Porcentagem 6 2 9 3" xfId="5780"/>
    <cellStyle name="Porcentagem 6 2 9 4" xfId="5781"/>
    <cellStyle name="Porcentagem 6 3" xfId="5782"/>
    <cellStyle name="Porcentagem 6 3 2" xfId="5783"/>
    <cellStyle name="Porcentagem 6 3 2 2" xfId="5784"/>
    <cellStyle name="Porcentagem 6 3 2 2 2" xfId="5785"/>
    <cellStyle name="Porcentagem 6 3 2 2 2 2" xfId="5786"/>
    <cellStyle name="Porcentagem 6 3 2 2 2 3" xfId="5787"/>
    <cellStyle name="Porcentagem 6 3 2 2 2 4" xfId="5788"/>
    <cellStyle name="Porcentagem 6 3 2 2 3" xfId="5789"/>
    <cellStyle name="Porcentagem 6 3 2 2 4" xfId="5790"/>
    <cellStyle name="Porcentagem 6 3 2 2 5" xfId="5791"/>
    <cellStyle name="Porcentagem 6 3 2 3" xfId="5792"/>
    <cellStyle name="Porcentagem 6 3 2 3 2" xfId="5793"/>
    <cellStyle name="Porcentagem 6 3 2 3 3" xfId="5794"/>
    <cellStyle name="Porcentagem 6 3 2 3 4" xfId="5795"/>
    <cellStyle name="Porcentagem 6 3 2 4" xfId="5796"/>
    <cellStyle name="Porcentagem 6 3 2 5" xfId="5797"/>
    <cellStyle name="Porcentagem 6 3 2 6" xfId="5798"/>
    <cellStyle name="Porcentagem 6 3 3" xfId="5799"/>
    <cellStyle name="Porcentagem 6 3 3 2" xfId="5800"/>
    <cellStyle name="Porcentagem 6 3 3 2 2" xfId="5801"/>
    <cellStyle name="Porcentagem 6 3 3 2 3" xfId="5802"/>
    <cellStyle name="Porcentagem 6 3 3 2 4" xfId="5803"/>
    <cellStyle name="Porcentagem 6 3 3 3" xfId="5804"/>
    <cellStyle name="Porcentagem 6 3 3 4" xfId="5805"/>
    <cellStyle name="Porcentagem 6 3 3 5" xfId="5806"/>
    <cellStyle name="Porcentagem 6 3 4" xfId="5807"/>
    <cellStyle name="Porcentagem 6 3 4 2" xfId="5808"/>
    <cellStyle name="Porcentagem 6 3 4 3" xfId="5809"/>
    <cellStyle name="Porcentagem 6 3 4 4" xfId="5810"/>
    <cellStyle name="Porcentagem 6 3 5" xfId="5811"/>
    <cellStyle name="Porcentagem 6 3 5 2" xfId="5812"/>
    <cellStyle name="Porcentagem 6 3 5 3" xfId="5813"/>
    <cellStyle name="Porcentagem 6 3 5 4" xfId="5814"/>
    <cellStyle name="Porcentagem 6 3 6" xfId="5815"/>
    <cellStyle name="Porcentagem 6 3 6 2" xfId="5816"/>
    <cellStyle name="Porcentagem 6 3 6 3" xfId="5817"/>
    <cellStyle name="Porcentagem 6 3 7" xfId="5818"/>
    <cellStyle name="Porcentagem 6 3 8" xfId="5819"/>
    <cellStyle name="Porcentagem 6 3 9" xfId="5820"/>
    <cellStyle name="Porcentagem 6 4" xfId="5821"/>
    <cellStyle name="Porcentagem 6 4 2" xfId="5822"/>
    <cellStyle name="Porcentagem 6 4 2 2" xfId="5823"/>
    <cellStyle name="Porcentagem 6 4 2 2 2" xfId="5824"/>
    <cellStyle name="Porcentagem 6 4 2 2 2 2" xfId="5825"/>
    <cellStyle name="Porcentagem 6 4 2 2 2 3" xfId="5826"/>
    <cellStyle name="Porcentagem 6 4 2 2 2 4" xfId="5827"/>
    <cellStyle name="Porcentagem 6 4 2 2 3" xfId="5828"/>
    <cellStyle name="Porcentagem 6 4 2 2 4" xfId="5829"/>
    <cellStyle name="Porcentagem 6 4 2 2 5" xfId="5830"/>
    <cellStyle name="Porcentagem 6 4 2 3" xfId="5831"/>
    <cellStyle name="Porcentagem 6 4 2 3 2" xfId="5832"/>
    <cellStyle name="Porcentagem 6 4 2 3 3" xfId="5833"/>
    <cellStyle name="Porcentagem 6 4 2 3 4" xfId="5834"/>
    <cellStyle name="Porcentagem 6 4 2 4" xfId="5835"/>
    <cellStyle name="Porcentagem 6 4 2 5" xfId="5836"/>
    <cellStyle name="Porcentagem 6 4 2 6" xfId="5837"/>
    <cellStyle name="Porcentagem 6 4 3" xfId="5838"/>
    <cellStyle name="Porcentagem 6 4 3 2" xfId="5839"/>
    <cellStyle name="Porcentagem 6 4 3 2 2" xfId="5840"/>
    <cellStyle name="Porcentagem 6 4 3 2 3" xfId="5841"/>
    <cellStyle name="Porcentagem 6 4 3 2 4" xfId="5842"/>
    <cellStyle name="Porcentagem 6 4 3 3" xfId="5843"/>
    <cellStyle name="Porcentagem 6 4 3 4" xfId="5844"/>
    <cellStyle name="Porcentagem 6 4 3 5" xfId="5845"/>
    <cellStyle name="Porcentagem 6 4 4" xfId="5846"/>
    <cellStyle name="Porcentagem 6 4 4 2" xfId="5847"/>
    <cellStyle name="Porcentagem 6 4 4 3" xfId="5848"/>
    <cellStyle name="Porcentagem 6 4 4 4" xfId="5849"/>
    <cellStyle name="Porcentagem 6 4 5" xfId="5850"/>
    <cellStyle name="Porcentagem 6 4 5 2" xfId="5851"/>
    <cellStyle name="Porcentagem 6 4 5 3" xfId="5852"/>
    <cellStyle name="Porcentagem 6 4 5 4" xfId="5853"/>
    <cellStyle name="Porcentagem 6 4 6" xfId="5854"/>
    <cellStyle name="Porcentagem 6 4 6 2" xfId="5855"/>
    <cellStyle name="Porcentagem 6 4 6 3" xfId="5856"/>
    <cellStyle name="Porcentagem 6 4 7" xfId="5857"/>
    <cellStyle name="Porcentagem 6 4 8" xfId="5858"/>
    <cellStyle name="Porcentagem 6 4 9" xfId="5859"/>
    <cellStyle name="Porcentagem 6 5" xfId="5860"/>
    <cellStyle name="Porcentagem 6 5 2" xfId="5861"/>
    <cellStyle name="Porcentagem 6 5 2 2" xfId="5862"/>
    <cellStyle name="Porcentagem 6 5 2 2 2" xfId="5863"/>
    <cellStyle name="Porcentagem 6 5 2 2 3" xfId="5864"/>
    <cellStyle name="Porcentagem 6 5 2 2 4" xfId="5865"/>
    <cellStyle name="Porcentagem 6 5 2 3" xfId="5866"/>
    <cellStyle name="Porcentagem 6 5 2 4" xfId="5867"/>
    <cellStyle name="Porcentagem 6 5 2 5" xfId="5868"/>
    <cellStyle name="Porcentagem 6 5 3" xfId="5869"/>
    <cellStyle name="Porcentagem 6 5 3 2" xfId="5870"/>
    <cellStyle name="Porcentagem 6 5 3 3" xfId="5871"/>
    <cellStyle name="Porcentagem 6 5 3 4" xfId="5872"/>
    <cellStyle name="Porcentagem 6 5 4" xfId="5873"/>
    <cellStyle name="Porcentagem 6 5 5" xfId="5874"/>
    <cellStyle name="Porcentagem 6 5 6" xfId="5875"/>
    <cellStyle name="Porcentagem 6 6" xfId="5876"/>
    <cellStyle name="Porcentagem 6 6 2" xfId="5877"/>
    <cellStyle name="Porcentagem 6 6 2 2" xfId="5878"/>
    <cellStyle name="Porcentagem 6 6 2 2 2" xfId="5879"/>
    <cellStyle name="Porcentagem 6 6 2 2 3" xfId="5880"/>
    <cellStyle name="Porcentagem 6 6 2 2 4" xfId="5881"/>
    <cellStyle name="Porcentagem 6 6 2 3" xfId="5882"/>
    <cellStyle name="Porcentagem 6 6 2 4" xfId="5883"/>
    <cellStyle name="Porcentagem 6 6 2 5" xfId="5884"/>
    <cellStyle name="Porcentagem 6 6 3" xfId="5885"/>
    <cellStyle name="Porcentagem 6 6 3 2" xfId="5886"/>
    <cellStyle name="Porcentagem 6 6 3 3" xfId="5887"/>
    <cellStyle name="Porcentagem 6 6 3 4" xfId="5888"/>
    <cellStyle name="Porcentagem 6 6 4" xfId="5889"/>
    <cellStyle name="Porcentagem 6 6 5" xfId="5890"/>
    <cellStyle name="Porcentagem 6 6 6" xfId="5891"/>
    <cellStyle name="Porcentagem 6 7" xfId="5892"/>
    <cellStyle name="Porcentagem 6 7 2" xfId="5893"/>
    <cellStyle name="Porcentagem 6 7 2 2" xfId="5894"/>
    <cellStyle name="Porcentagem 6 7 2 2 2" xfId="5895"/>
    <cellStyle name="Porcentagem 6 7 2 2 3" xfId="5896"/>
    <cellStyle name="Porcentagem 6 7 2 2 4" xfId="5897"/>
    <cellStyle name="Porcentagem 6 7 2 3" xfId="5898"/>
    <cellStyle name="Porcentagem 6 7 2 4" xfId="5899"/>
    <cellStyle name="Porcentagem 6 7 2 5" xfId="5900"/>
    <cellStyle name="Porcentagem 6 7 3" xfId="5901"/>
    <cellStyle name="Porcentagem 6 7 3 2" xfId="5902"/>
    <cellStyle name="Porcentagem 6 7 3 3" xfId="5903"/>
    <cellStyle name="Porcentagem 6 7 3 4" xfId="5904"/>
    <cellStyle name="Porcentagem 6 7 4" xfId="5905"/>
    <cellStyle name="Porcentagem 6 7 5" xfId="5906"/>
    <cellStyle name="Porcentagem 6 7 6" xfId="5907"/>
    <cellStyle name="Porcentagem 6 8" xfId="5908"/>
    <cellStyle name="Porcentagem 6 8 2" xfId="5909"/>
    <cellStyle name="Porcentagem 6 8 2 2" xfId="5910"/>
    <cellStyle name="Porcentagem 6 8 2 3" xfId="5911"/>
    <cellStyle name="Porcentagem 6 8 2 4" xfId="5912"/>
    <cellStyle name="Porcentagem 6 8 3" xfId="5913"/>
    <cellStyle name="Porcentagem 6 8 4" xfId="5914"/>
    <cellStyle name="Porcentagem 6 8 5" xfId="5915"/>
    <cellStyle name="Porcentagem 6 9" xfId="5916"/>
    <cellStyle name="Porcentagem 6 9 2" xfId="5917"/>
    <cellStyle name="Porcentagem 6 9 3" xfId="5918"/>
    <cellStyle name="Porcentagem 6 9 4" xfId="5919"/>
    <cellStyle name="Porcentagem 7" xfId="5920"/>
    <cellStyle name="Porcentagem 7 2" xfId="5921"/>
    <cellStyle name="Porcentagem 8" xfId="5922"/>
    <cellStyle name="Porcentagem 9" xfId="9580"/>
    <cellStyle name="Result" xfId="5923"/>
    <cellStyle name="Result2" xfId="5924"/>
    <cellStyle name="Saída 2" xfId="5925"/>
    <cellStyle name="Saída 2 2" xfId="7752"/>
    <cellStyle name="Saída 2 3" xfId="7730"/>
    <cellStyle name="Saída 2 4" xfId="9577"/>
    <cellStyle name="Sep. milhar [0]" xfId="5926"/>
    <cellStyle name="Separador de m" xfId="5927"/>
    <cellStyle name="Separador de milhares 12 4" xfId="9586"/>
    <cellStyle name="Separador de milhares 2" xfId="31"/>
    <cellStyle name="Separador de milhares 2 2" xfId="5928"/>
    <cellStyle name="Separador de milhares 2 2 2" xfId="5929"/>
    <cellStyle name="Separador de milhares 2 2 2 2" xfId="5930"/>
    <cellStyle name="Separador de milhares 2 2 2 2 2" xfId="7755"/>
    <cellStyle name="Separador de milhares 2 2 2 3" xfId="7754"/>
    <cellStyle name="Separador de milhares 2 2 3" xfId="5931"/>
    <cellStyle name="Separador de milhares 2 2 3 2" xfId="7756"/>
    <cellStyle name="Separador de milhares 2 2 4" xfId="5932"/>
    <cellStyle name="Separador de milhares 2 2 4 2" xfId="7757"/>
    <cellStyle name="Separador de milhares 2 2 5" xfId="7753"/>
    <cellStyle name="Separador de milhares 2 3" xfId="5933"/>
    <cellStyle name="Separador de milhares 2 3 2" xfId="5934"/>
    <cellStyle name="Separador de milhares 2 3 2 2" xfId="7759"/>
    <cellStyle name="Separador de milhares 2 3 3" xfId="7758"/>
    <cellStyle name="Separador de milhares 2 4" xfId="5935"/>
    <cellStyle name="Separador de milhares 2 4 2" xfId="7760"/>
    <cellStyle name="Separador de milhares 2 5" xfId="5936"/>
    <cellStyle name="Separador de milhares 2 5 2" xfId="7761"/>
    <cellStyle name="Separador de milhares 2 6" xfId="7674"/>
    <cellStyle name="Separador de milhares 3" xfId="5937"/>
    <cellStyle name="Separador de milhares 3 2" xfId="7762"/>
    <cellStyle name="Separador de milhares 4" xfId="5938"/>
    <cellStyle name="Separador de milhares 5" xfId="9582"/>
    <cellStyle name="Sepavador de milhares [0]_Pasta2" xfId="5939"/>
    <cellStyle name="Standard_RP100_01 (metr.)" xfId="5940"/>
    <cellStyle name="Status" xfId="19"/>
    <cellStyle name="Text" xfId="20"/>
    <cellStyle name="Texto de Aviso 2" xfId="5941"/>
    <cellStyle name="Texto Explicativo 2" xfId="5942"/>
    <cellStyle name="Título 1 2" xfId="5943"/>
    <cellStyle name="Título 2 2" xfId="5944"/>
    <cellStyle name="Título 3 2" xfId="5945"/>
    <cellStyle name="Título 4 2" xfId="5946"/>
    <cellStyle name="Titulo1" xfId="5947"/>
    <cellStyle name="Titulo2" xfId="5948"/>
    <cellStyle name="Vírgula" xfId="7668" builtinId="3"/>
    <cellStyle name="Vírgula 10" xfId="5949"/>
    <cellStyle name="Vírgula 10 10" xfId="5950"/>
    <cellStyle name="Vírgula 10 10 2" xfId="5951"/>
    <cellStyle name="Vírgula 10 10 2 2" xfId="7765"/>
    <cellStyle name="Vírgula 10 10 3" xfId="5952"/>
    <cellStyle name="Vírgula 10 10 3 2" xfId="7766"/>
    <cellStyle name="Vírgula 10 10 4" xfId="5953"/>
    <cellStyle name="Vírgula 10 10 4 2" xfId="7767"/>
    <cellStyle name="Vírgula 10 10 5" xfId="7764"/>
    <cellStyle name="Vírgula 10 11" xfId="5954"/>
    <cellStyle name="Vírgula 10 11 2" xfId="5955"/>
    <cellStyle name="Vírgula 10 11 2 2" xfId="7769"/>
    <cellStyle name="Vírgula 10 11 3" xfId="5956"/>
    <cellStyle name="Vírgula 10 11 3 2" xfId="7770"/>
    <cellStyle name="Vírgula 10 11 4" xfId="5957"/>
    <cellStyle name="Vírgula 10 11 4 2" xfId="7771"/>
    <cellStyle name="Vírgula 10 11 5" xfId="7768"/>
    <cellStyle name="Vírgula 10 12" xfId="5958"/>
    <cellStyle name="Vírgula 10 12 2" xfId="5959"/>
    <cellStyle name="Vírgula 10 12 2 2" xfId="7773"/>
    <cellStyle name="Vírgula 10 12 3" xfId="5960"/>
    <cellStyle name="Vírgula 10 12 3 2" xfId="7774"/>
    <cellStyle name="Vírgula 10 12 4" xfId="7772"/>
    <cellStyle name="Vírgula 10 13" xfId="5961"/>
    <cellStyle name="Vírgula 10 13 2" xfId="5962"/>
    <cellStyle name="Vírgula 10 13 2 2" xfId="7776"/>
    <cellStyle name="Vírgula 10 13 3" xfId="7775"/>
    <cellStyle name="Vírgula 10 14" xfId="5963"/>
    <cellStyle name="Vírgula 10 14 2" xfId="7777"/>
    <cellStyle name="Vírgula 10 15" xfId="5964"/>
    <cellStyle name="Vírgula 10 15 2" xfId="7778"/>
    <cellStyle name="Vírgula 10 16" xfId="7763"/>
    <cellStyle name="Vírgula 10 2" xfId="5965"/>
    <cellStyle name="Vírgula 10 2 10" xfId="5966"/>
    <cellStyle name="Vírgula 10 2 10 2" xfId="5967"/>
    <cellStyle name="Vírgula 10 2 10 2 2" xfId="7781"/>
    <cellStyle name="Vírgula 10 2 10 3" xfId="5968"/>
    <cellStyle name="Vírgula 10 2 10 3 2" xfId="7782"/>
    <cellStyle name="Vírgula 10 2 10 4" xfId="5969"/>
    <cellStyle name="Vírgula 10 2 10 4 2" xfId="7783"/>
    <cellStyle name="Vírgula 10 2 10 5" xfId="7780"/>
    <cellStyle name="Vírgula 10 2 11" xfId="5970"/>
    <cellStyle name="Vírgula 10 2 11 2" xfId="5971"/>
    <cellStyle name="Vírgula 10 2 11 2 2" xfId="7785"/>
    <cellStyle name="Vírgula 10 2 11 3" xfId="5972"/>
    <cellStyle name="Vírgula 10 2 11 3 2" xfId="7786"/>
    <cellStyle name="Vírgula 10 2 11 4" xfId="7784"/>
    <cellStyle name="Vírgula 10 2 12" xfId="5973"/>
    <cellStyle name="Vírgula 10 2 12 2" xfId="5974"/>
    <cellStyle name="Vírgula 10 2 12 2 2" xfId="7788"/>
    <cellStyle name="Vírgula 10 2 12 3" xfId="7787"/>
    <cellStyle name="Vírgula 10 2 13" xfId="5975"/>
    <cellStyle name="Vírgula 10 2 13 2" xfId="7789"/>
    <cellStyle name="Vírgula 10 2 14" xfId="5976"/>
    <cellStyle name="Vírgula 10 2 14 2" xfId="7790"/>
    <cellStyle name="Vírgula 10 2 15" xfId="7779"/>
    <cellStyle name="Vírgula 10 2 2" xfId="5977"/>
    <cellStyle name="Vírgula 10 2 2 10" xfId="7791"/>
    <cellStyle name="Vírgula 10 2 2 2" xfId="5978"/>
    <cellStyle name="Vírgula 10 2 2 2 2" xfId="5979"/>
    <cellStyle name="Vírgula 10 2 2 2 2 2" xfId="5980"/>
    <cellStyle name="Vírgula 10 2 2 2 2 2 2" xfId="5981"/>
    <cellStyle name="Vírgula 10 2 2 2 2 2 2 2" xfId="7795"/>
    <cellStyle name="Vírgula 10 2 2 2 2 2 3" xfId="5982"/>
    <cellStyle name="Vírgula 10 2 2 2 2 2 3 2" xfId="7796"/>
    <cellStyle name="Vírgula 10 2 2 2 2 2 4" xfId="5983"/>
    <cellStyle name="Vírgula 10 2 2 2 2 2 4 2" xfId="7797"/>
    <cellStyle name="Vírgula 10 2 2 2 2 2 5" xfId="7794"/>
    <cellStyle name="Vírgula 10 2 2 2 2 3" xfId="5984"/>
    <cellStyle name="Vírgula 10 2 2 2 2 3 2" xfId="7798"/>
    <cellStyle name="Vírgula 10 2 2 2 2 4" xfId="5985"/>
    <cellStyle name="Vírgula 10 2 2 2 2 4 2" xfId="7799"/>
    <cellStyle name="Vírgula 10 2 2 2 2 5" xfId="5986"/>
    <cellStyle name="Vírgula 10 2 2 2 2 5 2" xfId="7800"/>
    <cellStyle name="Vírgula 10 2 2 2 2 6" xfId="7793"/>
    <cellStyle name="Vírgula 10 2 2 2 3" xfId="5987"/>
    <cellStyle name="Vírgula 10 2 2 2 3 2" xfId="5988"/>
    <cellStyle name="Vírgula 10 2 2 2 3 2 2" xfId="7802"/>
    <cellStyle name="Vírgula 10 2 2 2 3 3" xfId="5989"/>
    <cellStyle name="Vírgula 10 2 2 2 3 3 2" xfId="7803"/>
    <cellStyle name="Vírgula 10 2 2 2 3 4" xfId="5990"/>
    <cellStyle name="Vírgula 10 2 2 2 3 4 2" xfId="7804"/>
    <cellStyle name="Vírgula 10 2 2 2 3 5" xfId="7801"/>
    <cellStyle name="Vírgula 10 2 2 2 4" xfId="5991"/>
    <cellStyle name="Vírgula 10 2 2 2 4 2" xfId="7805"/>
    <cellStyle name="Vírgula 10 2 2 2 5" xfId="5992"/>
    <cellStyle name="Vírgula 10 2 2 2 5 2" xfId="7806"/>
    <cellStyle name="Vírgula 10 2 2 2 6" xfId="5993"/>
    <cellStyle name="Vírgula 10 2 2 2 6 2" xfId="7807"/>
    <cellStyle name="Vírgula 10 2 2 2 7" xfId="7792"/>
    <cellStyle name="Vírgula 10 2 2 3" xfId="5994"/>
    <cellStyle name="Vírgula 10 2 2 3 2" xfId="5995"/>
    <cellStyle name="Vírgula 10 2 2 3 2 2" xfId="5996"/>
    <cellStyle name="Vírgula 10 2 2 3 2 2 2" xfId="7810"/>
    <cellStyle name="Vírgula 10 2 2 3 2 3" xfId="5997"/>
    <cellStyle name="Vírgula 10 2 2 3 2 3 2" xfId="7811"/>
    <cellStyle name="Vírgula 10 2 2 3 2 4" xfId="5998"/>
    <cellStyle name="Vírgula 10 2 2 3 2 4 2" xfId="7812"/>
    <cellStyle name="Vírgula 10 2 2 3 2 5" xfId="7809"/>
    <cellStyle name="Vírgula 10 2 2 3 3" xfId="5999"/>
    <cellStyle name="Vírgula 10 2 2 3 3 2" xfId="7813"/>
    <cellStyle name="Vírgula 10 2 2 3 4" xfId="6000"/>
    <cellStyle name="Vírgula 10 2 2 3 4 2" xfId="7814"/>
    <cellStyle name="Vírgula 10 2 2 3 5" xfId="6001"/>
    <cellStyle name="Vírgula 10 2 2 3 5 2" xfId="7815"/>
    <cellStyle name="Vírgula 10 2 2 3 6" xfId="7808"/>
    <cellStyle name="Vírgula 10 2 2 4" xfId="6002"/>
    <cellStyle name="Vírgula 10 2 2 4 2" xfId="6003"/>
    <cellStyle name="Vírgula 10 2 2 4 2 2" xfId="7817"/>
    <cellStyle name="Vírgula 10 2 2 4 3" xfId="6004"/>
    <cellStyle name="Vírgula 10 2 2 4 3 2" xfId="7818"/>
    <cellStyle name="Vírgula 10 2 2 4 4" xfId="6005"/>
    <cellStyle name="Vírgula 10 2 2 4 4 2" xfId="7819"/>
    <cellStyle name="Vírgula 10 2 2 4 5" xfId="7816"/>
    <cellStyle name="Vírgula 10 2 2 5" xfId="6006"/>
    <cellStyle name="Vírgula 10 2 2 5 2" xfId="6007"/>
    <cellStyle name="Vírgula 10 2 2 5 2 2" xfId="7821"/>
    <cellStyle name="Vírgula 10 2 2 5 3" xfId="6008"/>
    <cellStyle name="Vírgula 10 2 2 5 3 2" xfId="7822"/>
    <cellStyle name="Vírgula 10 2 2 5 4" xfId="6009"/>
    <cellStyle name="Vírgula 10 2 2 5 4 2" xfId="7823"/>
    <cellStyle name="Vírgula 10 2 2 5 5" xfId="7820"/>
    <cellStyle name="Vírgula 10 2 2 6" xfId="6010"/>
    <cellStyle name="Vírgula 10 2 2 6 2" xfId="6011"/>
    <cellStyle name="Vírgula 10 2 2 6 2 2" xfId="7825"/>
    <cellStyle name="Vírgula 10 2 2 6 3" xfId="6012"/>
    <cellStyle name="Vírgula 10 2 2 6 3 2" xfId="7826"/>
    <cellStyle name="Vírgula 10 2 2 6 4" xfId="7824"/>
    <cellStyle name="Vírgula 10 2 2 7" xfId="6013"/>
    <cellStyle name="Vírgula 10 2 2 7 2" xfId="7827"/>
    <cellStyle name="Vírgula 10 2 2 8" xfId="6014"/>
    <cellStyle name="Vírgula 10 2 2 8 2" xfId="7828"/>
    <cellStyle name="Vírgula 10 2 2 9" xfId="6015"/>
    <cellStyle name="Vírgula 10 2 2 9 2" xfId="7829"/>
    <cellStyle name="Vírgula 10 2 3" xfId="6016"/>
    <cellStyle name="Vírgula 10 2 3 10" xfId="7830"/>
    <cellStyle name="Vírgula 10 2 3 2" xfId="6017"/>
    <cellStyle name="Vírgula 10 2 3 2 2" xfId="6018"/>
    <cellStyle name="Vírgula 10 2 3 2 2 2" xfId="6019"/>
    <cellStyle name="Vírgula 10 2 3 2 2 2 2" xfId="6020"/>
    <cellStyle name="Vírgula 10 2 3 2 2 2 2 2" xfId="7834"/>
    <cellStyle name="Vírgula 10 2 3 2 2 2 3" xfId="6021"/>
    <cellStyle name="Vírgula 10 2 3 2 2 2 3 2" xfId="7835"/>
    <cellStyle name="Vírgula 10 2 3 2 2 2 4" xfId="6022"/>
    <cellStyle name="Vírgula 10 2 3 2 2 2 4 2" xfId="7836"/>
    <cellStyle name="Vírgula 10 2 3 2 2 2 5" xfId="7833"/>
    <cellStyle name="Vírgula 10 2 3 2 2 3" xfId="6023"/>
    <cellStyle name="Vírgula 10 2 3 2 2 3 2" xfId="7837"/>
    <cellStyle name="Vírgula 10 2 3 2 2 4" xfId="6024"/>
    <cellStyle name="Vírgula 10 2 3 2 2 4 2" xfId="7838"/>
    <cellStyle name="Vírgula 10 2 3 2 2 5" xfId="6025"/>
    <cellStyle name="Vírgula 10 2 3 2 2 5 2" xfId="7839"/>
    <cellStyle name="Vírgula 10 2 3 2 2 6" xfId="7832"/>
    <cellStyle name="Vírgula 10 2 3 2 3" xfId="6026"/>
    <cellStyle name="Vírgula 10 2 3 2 3 2" xfId="6027"/>
    <cellStyle name="Vírgula 10 2 3 2 3 2 2" xfId="7841"/>
    <cellStyle name="Vírgula 10 2 3 2 3 3" xfId="6028"/>
    <cellStyle name="Vírgula 10 2 3 2 3 3 2" xfId="7842"/>
    <cellStyle name="Vírgula 10 2 3 2 3 4" xfId="6029"/>
    <cellStyle name="Vírgula 10 2 3 2 3 4 2" xfId="7843"/>
    <cellStyle name="Vírgula 10 2 3 2 3 5" xfId="7840"/>
    <cellStyle name="Vírgula 10 2 3 2 4" xfId="6030"/>
    <cellStyle name="Vírgula 10 2 3 2 4 2" xfId="7844"/>
    <cellStyle name="Vírgula 10 2 3 2 5" xfId="6031"/>
    <cellStyle name="Vírgula 10 2 3 2 5 2" xfId="7845"/>
    <cellStyle name="Vírgula 10 2 3 2 6" xfId="6032"/>
    <cellStyle name="Vírgula 10 2 3 2 6 2" xfId="7846"/>
    <cellStyle name="Vírgula 10 2 3 2 7" xfId="7831"/>
    <cellStyle name="Vírgula 10 2 3 3" xfId="6033"/>
    <cellStyle name="Vírgula 10 2 3 3 2" xfId="6034"/>
    <cellStyle name="Vírgula 10 2 3 3 2 2" xfId="6035"/>
    <cellStyle name="Vírgula 10 2 3 3 2 2 2" xfId="7849"/>
    <cellStyle name="Vírgula 10 2 3 3 2 3" xfId="6036"/>
    <cellStyle name="Vírgula 10 2 3 3 2 3 2" xfId="7850"/>
    <cellStyle name="Vírgula 10 2 3 3 2 4" xfId="6037"/>
    <cellStyle name="Vírgula 10 2 3 3 2 4 2" xfId="7851"/>
    <cellStyle name="Vírgula 10 2 3 3 2 5" xfId="7848"/>
    <cellStyle name="Vírgula 10 2 3 3 3" xfId="6038"/>
    <cellStyle name="Vírgula 10 2 3 3 3 2" xfId="7852"/>
    <cellStyle name="Vírgula 10 2 3 3 4" xfId="6039"/>
    <cellStyle name="Vírgula 10 2 3 3 4 2" xfId="7853"/>
    <cellStyle name="Vírgula 10 2 3 3 5" xfId="6040"/>
    <cellStyle name="Vírgula 10 2 3 3 5 2" xfId="7854"/>
    <cellStyle name="Vírgula 10 2 3 3 6" xfId="7847"/>
    <cellStyle name="Vírgula 10 2 3 4" xfId="6041"/>
    <cellStyle name="Vírgula 10 2 3 4 2" xfId="6042"/>
    <cellStyle name="Vírgula 10 2 3 4 2 2" xfId="7856"/>
    <cellStyle name="Vírgula 10 2 3 4 3" xfId="6043"/>
    <cellStyle name="Vírgula 10 2 3 4 3 2" xfId="7857"/>
    <cellStyle name="Vírgula 10 2 3 4 4" xfId="6044"/>
    <cellStyle name="Vírgula 10 2 3 4 4 2" xfId="7858"/>
    <cellStyle name="Vírgula 10 2 3 4 5" xfId="7855"/>
    <cellStyle name="Vírgula 10 2 3 5" xfId="6045"/>
    <cellStyle name="Vírgula 10 2 3 5 2" xfId="6046"/>
    <cellStyle name="Vírgula 10 2 3 5 2 2" xfId="7860"/>
    <cellStyle name="Vírgula 10 2 3 5 3" xfId="6047"/>
    <cellStyle name="Vírgula 10 2 3 5 3 2" xfId="7861"/>
    <cellStyle name="Vírgula 10 2 3 5 4" xfId="6048"/>
    <cellStyle name="Vírgula 10 2 3 5 4 2" xfId="7862"/>
    <cellStyle name="Vírgula 10 2 3 5 5" xfId="7859"/>
    <cellStyle name="Vírgula 10 2 3 6" xfId="6049"/>
    <cellStyle name="Vírgula 10 2 3 6 2" xfId="6050"/>
    <cellStyle name="Vírgula 10 2 3 6 2 2" xfId="7864"/>
    <cellStyle name="Vírgula 10 2 3 6 3" xfId="6051"/>
    <cellStyle name="Vírgula 10 2 3 6 3 2" xfId="7865"/>
    <cellStyle name="Vírgula 10 2 3 6 4" xfId="7863"/>
    <cellStyle name="Vírgula 10 2 3 7" xfId="6052"/>
    <cellStyle name="Vírgula 10 2 3 7 2" xfId="7866"/>
    <cellStyle name="Vírgula 10 2 3 8" xfId="6053"/>
    <cellStyle name="Vírgula 10 2 3 8 2" xfId="7867"/>
    <cellStyle name="Vírgula 10 2 3 9" xfId="6054"/>
    <cellStyle name="Vírgula 10 2 3 9 2" xfId="7868"/>
    <cellStyle name="Vírgula 10 2 4" xfId="6055"/>
    <cellStyle name="Vírgula 10 2 4 2" xfId="6056"/>
    <cellStyle name="Vírgula 10 2 4 2 2" xfId="6057"/>
    <cellStyle name="Vírgula 10 2 4 2 2 2" xfId="6058"/>
    <cellStyle name="Vírgula 10 2 4 2 2 2 2" xfId="7872"/>
    <cellStyle name="Vírgula 10 2 4 2 2 3" xfId="6059"/>
    <cellStyle name="Vírgula 10 2 4 2 2 3 2" xfId="7873"/>
    <cellStyle name="Vírgula 10 2 4 2 2 4" xfId="6060"/>
    <cellStyle name="Vírgula 10 2 4 2 2 4 2" xfId="7874"/>
    <cellStyle name="Vírgula 10 2 4 2 2 5" xfId="7871"/>
    <cellStyle name="Vírgula 10 2 4 2 3" xfId="6061"/>
    <cellStyle name="Vírgula 10 2 4 2 3 2" xfId="7875"/>
    <cellStyle name="Vírgula 10 2 4 2 4" xfId="6062"/>
    <cellStyle name="Vírgula 10 2 4 2 4 2" xfId="7876"/>
    <cellStyle name="Vírgula 10 2 4 2 5" xfId="6063"/>
    <cellStyle name="Vírgula 10 2 4 2 5 2" xfId="7877"/>
    <cellStyle name="Vírgula 10 2 4 2 6" xfId="7870"/>
    <cellStyle name="Vírgula 10 2 4 3" xfId="6064"/>
    <cellStyle name="Vírgula 10 2 4 3 2" xfId="6065"/>
    <cellStyle name="Vírgula 10 2 4 3 2 2" xfId="7879"/>
    <cellStyle name="Vírgula 10 2 4 3 3" xfId="6066"/>
    <cellStyle name="Vírgula 10 2 4 3 3 2" xfId="7880"/>
    <cellStyle name="Vírgula 10 2 4 3 4" xfId="6067"/>
    <cellStyle name="Vírgula 10 2 4 3 4 2" xfId="7881"/>
    <cellStyle name="Vírgula 10 2 4 3 5" xfId="7878"/>
    <cellStyle name="Vírgula 10 2 4 4" xfId="6068"/>
    <cellStyle name="Vírgula 10 2 4 4 2" xfId="7882"/>
    <cellStyle name="Vírgula 10 2 4 5" xfId="6069"/>
    <cellStyle name="Vírgula 10 2 4 5 2" xfId="7883"/>
    <cellStyle name="Vírgula 10 2 4 6" xfId="6070"/>
    <cellStyle name="Vírgula 10 2 4 6 2" xfId="7884"/>
    <cellStyle name="Vírgula 10 2 4 7" xfId="7869"/>
    <cellStyle name="Vírgula 10 2 5" xfId="6071"/>
    <cellStyle name="Vírgula 10 2 5 2" xfId="6072"/>
    <cellStyle name="Vírgula 10 2 5 2 2" xfId="6073"/>
    <cellStyle name="Vírgula 10 2 5 2 2 2" xfId="6074"/>
    <cellStyle name="Vírgula 10 2 5 2 2 2 2" xfId="7888"/>
    <cellStyle name="Vírgula 10 2 5 2 2 3" xfId="6075"/>
    <cellStyle name="Vírgula 10 2 5 2 2 3 2" xfId="7889"/>
    <cellStyle name="Vírgula 10 2 5 2 2 4" xfId="6076"/>
    <cellStyle name="Vírgula 10 2 5 2 2 4 2" xfId="7890"/>
    <cellStyle name="Vírgula 10 2 5 2 2 5" xfId="7887"/>
    <cellStyle name="Vírgula 10 2 5 2 3" xfId="6077"/>
    <cellStyle name="Vírgula 10 2 5 2 3 2" xfId="7891"/>
    <cellStyle name="Vírgula 10 2 5 2 4" xfId="6078"/>
    <cellStyle name="Vírgula 10 2 5 2 4 2" xfId="7892"/>
    <cellStyle name="Vírgula 10 2 5 2 5" xfId="6079"/>
    <cellStyle name="Vírgula 10 2 5 2 5 2" xfId="7893"/>
    <cellStyle name="Vírgula 10 2 5 2 6" xfId="7886"/>
    <cellStyle name="Vírgula 10 2 5 3" xfId="6080"/>
    <cellStyle name="Vírgula 10 2 5 3 2" xfId="6081"/>
    <cellStyle name="Vírgula 10 2 5 3 2 2" xfId="7895"/>
    <cellStyle name="Vírgula 10 2 5 3 3" xfId="6082"/>
    <cellStyle name="Vírgula 10 2 5 3 3 2" xfId="7896"/>
    <cellStyle name="Vírgula 10 2 5 3 4" xfId="6083"/>
    <cellStyle name="Vírgula 10 2 5 3 4 2" xfId="7897"/>
    <cellStyle name="Vírgula 10 2 5 3 5" xfId="7894"/>
    <cellStyle name="Vírgula 10 2 5 4" xfId="6084"/>
    <cellStyle name="Vírgula 10 2 5 4 2" xfId="7898"/>
    <cellStyle name="Vírgula 10 2 5 5" xfId="6085"/>
    <cellStyle name="Vírgula 10 2 5 5 2" xfId="7899"/>
    <cellStyle name="Vírgula 10 2 5 6" xfId="6086"/>
    <cellStyle name="Vírgula 10 2 5 6 2" xfId="7900"/>
    <cellStyle name="Vírgula 10 2 5 7" xfId="7885"/>
    <cellStyle name="Vírgula 10 2 6" xfId="6087"/>
    <cellStyle name="Vírgula 10 2 6 2" xfId="6088"/>
    <cellStyle name="Vírgula 10 2 6 2 2" xfId="6089"/>
    <cellStyle name="Vírgula 10 2 6 2 2 2" xfId="6090"/>
    <cellStyle name="Vírgula 10 2 6 2 2 2 2" xfId="7904"/>
    <cellStyle name="Vírgula 10 2 6 2 2 3" xfId="6091"/>
    <cellStyle name="Vírgula 10 2 6 2 2 3 2" xfId="7905"/>
    <cellStyle name="Vírgula 10 2 6 2 2 4" xfId="6092"/>
    <cellStyle name="Vírgula 10 2 6 2 2 4 2" xfId="7906"/>
    <cellStyle name="Vírgula 10 2 6 2 2 5" xfId="7903"/>
    <cellStyle name="Vírgula 10 2 6 2 3" xfId="6093"/>
    <cellStyle name="Vírgula 10 2 6 2 3 2" xfId="7907"/>
    <cellStyle name="Vírgula 10 2 6 2 4" xfId="6094"/>
    <cellStyle name="Vírgula 10 2 6 2 4 2" xfId="7908"/>
    <cellStyle name="Vírgula 10 2 6 2 5" xfId="6095"/>
    <cellStyle name="Vírgula 10 2 6 2 5 2" xfId="7909"/>
    <cellStyle name="Vírgula 10 2 6 2 6" xfId="7902"/>
    <cellStyle name="Vírgula 10 2 6 3" xfId="6096"/>
    <cellStyle name="Vírgula 10 2 6 3 2" xfId="6097"/>
    <cellStyle name="Vírgula 10 2 6 3 2 2" xfId="7911"/>
    <cellStyle name="Vírgula 10 2 6 3 3" xfId="6098"/>
    <cellStyle name="Vírgula 10 2 6 3 3 2" xfId="7912"/>
    <cellStyle name="Vírgula 10 2 6 3 4" xfId="6099"/>
    <cellStyle name="Vírgula 10 2 6 3 4 2" xfId="7913"/>
    <cellStyle name="Vírgula 10 2 6 3 5" xfId="7910"/>
    <cellStyle name="Vírgula 10 2 6 4" xfId="6100"/>
    <cellStyle name="Vírgula 10 2 6 4 2" xfId="7914"/>
    <cellStyle name="Vírgula 10 2 6 5" xfId="6101"/>
    <cellStyle name="Vírgula 10 2 6 5 2" xfId="7915"/>
    <cellStyle name="Vírgula 10 2 6 6" xfId="6102"/>
    <cellStyle name="Vírgula 10 2 6 6 2" xfId="7916"/>
    <cellStyle name="Vírgula 10 2 6 7" xfId="7901"/>
    <cellStyle name="Vírgula 10 2 7" xfId="6103"/>
    <cellStyle name="Vírgula 10 2 7 2" xfId="6104"/>
    <cellStyle name="Vírgula 10 2 7 2 2" xfId="6105"/>
    <cellStyle name="Vírgula 10 2 7 2 2 2" xfId="7919"/>
    <cellStyle name="Vírgula 10 2 7 2 3" xfId="6106"/>
    <cellStyle name="Vírgula 10 2 7 2 3 2" xfId="7920"/>
    <cellStyle name="Vírgula 10 2 7 2 4" xfId="6107"/>
    <cellStyle name="Vírgula 10 2 7 2 4 2" xfId="7921"/>
    <cellStyle name="Vírgula 10 2 7 2 5" xfId="7918"/>
    <cellStyle name="Vírgula 10 2 7 3" xfId="6108"/>
    <cellStyle name="Vírgula 10 2 7 3 2" xfId="7922"/>
    <cellStyle name="Vírgula 10 2 7 4" xfId="6109"/>
    <cellStyle name="Vírgula 10 2 7 4 2" xfId="7923"/>
    <cellStyle name="Vírgula 10 2 7 5" xfId="6110"/>
    <cellStyle name="Vírgula 10 2 7 5 2" xfId="7924"/>
    <cellStyle name="Vírgula 10 2 7 6" xfId="7917"/>
    <cellStyle name="Vírgula 10 2 8" xfId="6111"/>
    <cellStyle name="Vírgula 10 2 8 2" xfId="6112"/>
    <cellStyle name="Vírgula 10 2 8 2 2" xfId="7926"/>
    <cellStyle name="Vírgula 10 2 8 3" xfId="6113"/>
    <cellStyle name="Vírgula 10 2 8 3 2" xfId="7927"/>
    <cellStyle name="Vírgula 10 2 8 4" xfId="6114"/>
    <cellStyle name="Vírgula 10 2 8 4 2" xfId="7928"/>
    <cellStyle name="Vírgula 10 2 8 5" xfId="7925"/>
    <cellStyle name="Vírgula 10 2 9" xfId="6115"/>
    <cellStyle name="Vírgula 10 2 9 2" xfId="6116"/>
    <cellStyle name="Vírgula 10 2 9 2 2" xfId="7930"/>
    <cellStyle name="Vírgula 10 2 9 3" xfId="6117"/>
    <cellStyle name="Vírgula 10 2 9 3 2" xfId="7931"/>
    <cellStyle name="Vírgula 10 2 9 4" xfId="6118"/>
    <cellStyle name="Vírgula 10 2 9 4 2" xfId="7932"/>
    <cellStyle name="Vírgula 10 2 9 5" xfId="7929"/>
    <cellStyle name="Vírgula 10 3" xfId="6119"/>
    <cellStyle name="Vírgula 10 3 10" xfId="7933"/>
    <cellStyle name="Vírgula 10 3 2" xfId="6120"/>
    <cellStyle name="Vírgula 10 3 2 2" xfId="6121"/>
    <cellStyle name="Vírgula 10 3 2 2 2" xfId="6122"/>
    <cellStyle name="Vírgula 10 3 2 2 2 2" xfId="6123"/>
    <cellStyle name="Vírgula 10 3 2 2 2 2 2" xfId="7937"/>
    <cellStyle name="Vírgula 10 3 2 2 2 3" xfId="6124"/>
    <cellStyle name="Vírgula 10 3 2 2 2 3 2" xfId="7938"/>
    <cellStyle name="Vírgula 10 3 2 2 2 4" xfId="6125"/>
    <cellStyle name="Vírgula 10 3 2 2 2 4 2" xfId="7939"/>
    <cellStyle name="Vírgula 10 3 2 2 2 5" xfId="7936"/>
    <cellStyle name="Vírgula 10 3 2 2 3" xfId="6126"/>
    <cellStyle name="Vírgula 10 3 2 2 3 2" xfId="7940"/>
    <cellStyle name="Vírgula 10 3 2 2 4" xfId="6127"/>
    <cellStyle name="Vírgula 10 3 2 2 4 2" xfId="7941"/>
    <cellStyle name="Vírgula 10 3 2 2 5" xfId="6128"/>
    <cellStyle name="Vírgula 10 3 2 2 5 2" xfId="7942"/>
    <cellStyle name="Vírgula 10 3 2 2 6" xfId="7935"/>
    <cellStyle name="Vírgula 10 3 2 3" xfId="6129"/>
    <cellStyle name="Vírgula 10 3 2 3 2" xfId="6130"/>
    <cellStyle name="Vírgula 10 3 2 3 2 2" xfId="7944"/>
    <cellStyle name="Vírgula 10 3 2 3 3" xfId="6131"/>
    <cellStyle name="Vírgula 10 3 2 3 3 2" xfId="7945"/>
    <cellStyle name="Vírgula 10 3 2 3 4" xfId="6132"/>
    <cellStyle name="Vírgula 10 3 2 3 4 2" xfId="7946"/>
    <cellStyle name="Vírgula 10 3 2 3 5" xfId="7943"/>
    <cellStyle name="Vírgula 10 3 2 4" xfId="6133"/>
    <cellStyle name="Vírgula 10 3 2 4 2" xfId="7947"/>
    <cellStyle name="Vírgula 10 3 2 5" xfId="6134"/>
    <cellStyle name="Vírgula 10 3 2 5 2" xfId="7948"/>
    <cellStyle name="Vírgula 10 3 2 6" xfId="6135"/>
    <cellStyle name="Vírgula 10 3 2 6 2" xfId="7949"/>
    <cellStyle name="Vírgula 10 3 2 7" xfId="7934"/>
    <cellStyle name="Vírgula 10 3 3" xfId="6136"/>
    <cellStyle name="Vírgula 10 3 3 2" xfId="6137"/>
    <cellStyle name="Vírgula 10 3 3 2 2" xfId="6138"/>
    <cellStyle name="Vírgula 10 3 3 2 2 2" xfId="7952"/>
    <cellStyle name="Vírgula 10 3 3 2 3" xfId="6139"/>
    <cellStyle name="Vírgula 10 3 3 2 3 2" xfId="7953"/>
    <cellStyle name="Vírgula 10 3 3 2 4" xfId="6140"/>
    <cellStyle name="Vírgula 10 3 3 2 4 2" xfId="7954"/>
    <cellStyle name="Vírgula 10 3 3 2 5" xfId="7951"/>
    <cellStyle name="Vírgula 10 3 3 3" xfId="6141"/>
    <cellStyle name="Vírgula 10 3 3 3 2" xfId="7955"/>
    <cellStyle name="Vírgula 10 3 3 4" xfId="6142"/>
    <cellStyle name="Vírgula 10 3 3 4 2" xfId="7956"/>
    <cellStyle name="Vírgula 10 3 3 5" xfId="6143"/>
    <cellStyle name="Vírgula 10 3 3 5 2" xfId="7957"/>
    <cellStyle name="Vírgula 10 3 3 6" xfId="7950"/>
    <cellStyle name="Vírgula 10 3 4" xfId="6144"/>
    <cellStyle name="Vírgula 10 3 4 2" xfId="6145"/>
    <cellStyle name="Vírgula 10 3 4 2 2" xfId="7959"/>
    <cellStyle name="Vírgula 10 3 4 3" xfId="6146"/>
    <cellStyle name="Vírgula 10 3 4 3 2" xfId="7960"/>
    <cellStyle name="Vírgula 10 3 4 4" xfId="6147"/>
    <cellStyle name="Vírgula 10 3 4 4 2" xfId="7961"/>
    <cellStyle name="Vírgula 10 3 4 5" xfId="7958"/>
    <cellStyle name="Vírgula 10 3 5" xfId="6148"/>
    <cellStyle name="Vírgula 10 3 5 2" xfId="6149"/>
    <cellStyle name="Vírgula 10 3 5 2 2" xfId="7963"/>
    <cellStyle name="Vírgula 10 3 5 3" xfId="6150"/>
    <cellStyle name="Vírgula 10 3 5 3 2" xfId="7964"/>
    <cellStyle name="Vírgula 10 3 5 4" xfId="6151"/>
    <cellStyle name="Vírgula 10 3 5 4 2" xfId="7965"/>
    <cellStyle name="Vírgula 10 3 5 5" xfId="7962"/>
    <cellStyle name="Vírgula 10 3 6" xfId="6152"/>
    <cellStyle name="Vírgula 10 3 6 2" xfId="6153"/>
    <cellStyle name="Vírgula 10 3 6 2 2" xfId="7967"/>
    <cellStyle name="Vírgula 10 3 6 3" xfId="6154"/>
    <cellStyle name="Vírgula 10 3 6 3 2" xfId="7968"/>
    <cellStyle name="Vírgula 10 3 6 4" xfId="7966"/>
    <cellStyle name="Vírgula 10 3 7" xfId="6155"/>
    <cellStyle name="Vírgula 10 3 7 2" xfId="7969"/>
    <cellStyle name="Vírgula 10 3 8" xfId="6156"/>
    <cellStyle name="Vírgula 10 3 8 2" xfId="7970"/>
    <cellStyle name="Vírgula 10 3 9" xfId="6157"/>
    <cellStyle name="Vírgula 10 3 9 2" xfId="7971"/>
    <cellStyle name="Vírgula 10 4" xfId="6158"/>
    <cellStyle name="Vírgula 10 4 10" xfId="7972"/>
    <cellStyle name="Vírgula 10 4 2" xfId="6159"/>
    <cellStyle name="Vírgula 10 4 2 2" xfId="6160"/>
    <cellStyle name="Vírgula 10 4 2 2 2" xfId="6161"/>
    <cellStyle name="Vírgula 10 4 2 2 2 2" xfId="6162"/>
    <cellStyle name="Vírgula 10 4 2 2 2 2 2" xfId="7976"/>
    <cellStyle name="Vírgula 10 4 2 2 2 3" xfId="6163"/>
    <cellStyle name="Vírgula 10 4 2 2 2 3 2" xfId="7977"/>
    <cellStyle name="Vírgula 10 4 2 2 2 4" xfId="6164"/>
    <cellStyle name="Vírgula 10 4 2 2 2 4 2" xfId="7978"/>
    <cellStyle name="Vírgula 10 4 2 2 2 5" xfId="7975"/>
    <cellStyle name="Vírgula 10 4 2 2 3" xfId="6165"/>
    <cellStyle name="Vírgula 10 4 2 2 3 2" xfId="7979"/>
    <cellStyle name="Vírgula 10 4 2 2 4" xfId="6166"/>
    <cellStyle name="Vírgula 10 4 2 2 4 2" xfId="7980"/>
    <cellStyle name="Vírgula 10 4 2 2 5" xfId="6167"/>
    <cellStyle name="Vírgula 10 4 2 2 5 2" xfId="7981"/>
    <cellStyle name="Vírgula 10 4 2 2 6" xfId="7974"/>
    <cellStyle name="Vírgula 10 4 2 3" xfId="6168"/>
    <cellStyle name="Vírgula 10 4 2 3 2" xfId="6169"/>
    <cellStyle name="Vírgula 10 4 2 3 2 2" xfId="7983"/>
    <cellStyle name="Vírgula 10 4 2 3 3" xfId="6170"/>
    <cellStyle name="Vírgula 10 4 2 3 3 2" xfId="7984"/>
    <cellStyle name="Vírgula 10 4 2 3 4" xfId="6171"/>
    <cellStyle name="Vírgula 10 4 2 3 4 2" xfId="7985"/>
    <cellStyle name="Vírgula 10 4 2 3 5" xfId="7982"/>
    <cellStyle name="Vírgula 10 4 2 4" xfId="6172"/>
    <cellStyle name="Vírgula 10 4 2 4 2" xfId="7986"/>
    <cellStyle name="Vírgula 10 4 2 5" xfId="6173"/>
    <cellStyle name="Vírgula 10 4 2 5 2" xfId="7987"/>
    <cellStyle name="Vírgula 10 4 2 6" xfId="6174"/>
    <cellStyle name="Vírgula 10 4 2 6 2" xfId="7988"/>
    <cellStyle name="Vírgula 10 4 2 7" xfId="7973"/>
    <cellStyle name="Vírgula 10 4 3" xfId="6175"/>
    <cellStyle name="Vírgula 10 4 3 2" xfId="6176"/>
    <cellStyle name="Vírgula 10 4 3 2 2" xfId="6177"/>
    <cellStyle name="Vírgula 10 4 3 2 2 2" xfId="7991"/>
    <cellStyle name="Vírgula 10 4 3 2 3" xfId="6178"/>
    <cellStyle name="Vírgula 10 4 3 2 3 2" xfId="7992"/>
    <cellStyle name="Vírgula 10 4 3 2 4" xfId="6179"/>
    <cellStyle name="Vírgula 10 4 3 2 4 2" xfId="7993"/>
    <cellStyle name="Vírgula 10 4 3 2 5" xfId="7990"/>
    <cellStyle name="Vírgula 10 4 3 3" xfId="6180"/>
    <cellStyle name="Vírgula 10 4 3 3 2" xfId="7994"/>
    <cellStyle name="Vírgula 10 4 3 4" xfId="6181"/>
    <cellStyle name="Vírgula 10 4 3 4 2" xfId="7995"/>
    <cellStyle name="Vírgula 10 4 3 5" xfId="6182"/>
    <cellStyle name="Vírgula 10 4 3 5 2" xfId="7996"/>
    <cellStyle name="Vírgula 10 4 3 6" xfId="7989"/>
    <cellStyle name="Vírgula 10 4 4" xfId="6183"/>
    <cellStyle name="Vírgula 10 4 4 2" xfId="6184"/>
    <cellStyle name="Vírgula 10 4 4 2 2" xfId="7998"/>
    <cellStyle name="Vírgula 10 4 4 3" xfId="6185"/>
    <cellStyle name="Vírgula 10 4 4 3 2" xfId="7999"/>
    <cellStyle name="Vírgula 10 4 4 4" xfId="6186"/>
    <cellStyle name="Vírgula 10 4 4 4 2" xfId="8000"/>
    <cellStyle name="Vírgula 10 4 4 5" xfId="7997"/>
    <cellStyle name="Vírgula 10 4 5" xfId="6187"/>
    <cellStyle name="Vírgula 10 4 5 2" xfId="6188"/>
    <cellStyle name="Vírgula 10 4 5 2 2" xfId="8002"/>
    <cellStyle name="Vírgula 10 4 5 3" xfId="6189"/>
    <cellStyle name="Vírgula 10 4 5 3 2" xfId="8003"/>
    <cellStyle name="Vírgula 10 4 5 4" xfId="6190"/>
    <cellStyle name="Vírgula 10 4 5 4 2" xfId="8004"/>
    <cellStyle name="Vírgula 10 4 5 5" xfId="8001"/>
    <cellStyle name="Vírgula 10 4 6" xfId="6191"/>
    <cellStyle name="Vírgula 10 4 6 2" xfId="6192"/>
    <cellStyle name="Vírgula 10 4 6 2 2" xfId="8006"/>
    <cellStyle name="Vírgula 10 4 6 3" xfId="6193"/>
    <cellStyle name="Vírgula 10 4 6 3 2" xfId="8007"/>
    <cellStyle name="Vírgula 10 4 6 4" xfId="8005"/>
    <cellStyle name="Vírgula 10 4 7" xfId="6194"/>
    <cellStyle name="Vírgula 10 4 7 2" xfId="8008"/>
    <cellStyle name="Vírgula 10 4 8" xfId="6195"/>
    <cellStyle name="Vírgula 10 4 8 2" xfId="8009"/>
    <cellStyle name="Vírgula 10 4 9" xfId="6196"/>
    <cellStyle name="Vírgula 10 4 9 2" xfId="8010"/>
    <cellStyle name="Vírgula 10 5" xfId="6197"/>
    <cellStyle name="Vírgula 10 5 2" xfId="6198"/>
    <cellStyle name="Vírgula 10 5 2 2" xfId="6199"/>
    <cellStyle name="Vírgula 10 5 2 2 2" xfId="6200"/>
    <cellStyle name="Vírgula 10 5 2 2 2 2" xfId="8014"/>
    <cellStyle name="Vírgula 10 5 2 2 3" xfId="6201"/>
    <cellStyle name="Vírgula 10 5 2 2 3 2" xfId="8015"/>
    <cellStyle name="Vírgula 10 5 2 2 4" xfId="6202"/>
    <cellStyle name="Vírgula 10 5 2 2 4 2" xfId="8016"/>
    <cellStyle name="Vírgula 10 5 2 2 5" xfId="8013"/>
    <cellStyle name="Vírgula 10 5 2 3" xfId="6203"/>
    <cellStyle name="Vírgula 10 5 2 3 2" xfId="8017"/>
    <cellStyle name="Vírgula 10 5 2 4" xfId="6204"/>
    <cellStyle name="Vírgula 10 5 2 4 2" xfId="8018"/>
    <cellStyle name="Vírgula 10 5 2 5" xfId="6205"/>
    <cellStyle name="Vírgula 10 5 2 5 2" xfId="8019"/>
    <cellStyle name="Vírgula 10 5 2 6" xfId="8012"/>
    <cellStyle name="Vírgula 10 5 3" xfId="6206"/>
    <cellStyle name="Vírgula 10 5 3 2" xfId="6207"/>
    <cellStyle name="Vírgula 10 5 3 2 2" xfId="8021"/>
    <cellStyle name="Vírgula 10 5 3 3" xfId="6208"/>
    <cellStyle name="Vírgula 10 5 3 3 2" xfId="8022"/>
    <cellStyle name="Vírgula 10 5 3 4" xfId="6209"/>
    <cellStyle name="Vírgula 10 5 3 4 2" xfId="8023"/>
    <cellStyle name="Vírgula 10 5 3 5" xfId="8020"/>
    <cellStyle name="Vírgula 10 5 4" xfId="6210"/>
    <cellStyle name="Vírgula 10 5 4 2" xfId="8024"/>
    <cellStyle name="Vírgula 10 5 5" xfId="6211"/>
    <cellStyle name="Vírgula 10 5 5 2" xfId="8025"/>
    <cellStyle name="Vírgula 10 5 6" xfId="6212"/>
    <cellStyle name="Vírgula 10 5 6 2" xfId="8026"/>
    <cellStyle name="Vírgula 10 5 7" xfId="8011"/>
    <cellStyle name="Vírgula 10 6" xfId="6213"/>
    <cellStyle name="Vírgula 10 6 2" xfId="6214"/>
    <cellStyle name="Vírgula 10 6 2 2" xfId="6215"/>
    <cellStyle name="Vírgula 10 6 2 2 2" xfId="6216"/>
    <cellStyle name="Vírgula 10 6 2 2 2 2" xfId="8030"/>
    <cellStyle name="Vírgula 10 6 2 2 3" xfId="6217"/>
    <cellStyle name="Vírgula 10 6 2 2 3 2" xfId="8031"/>
    <cellStyle name="Vírgula 10 6 2 2 4" xfId="6218"/>
    <cellStyle name="Vírgula 10 6 2 2 4 2" xfId="8032"/>
    <cellStyle name="Vírgula 10 6 2 2 5" xfId="8029"/>
    <cellStyle name="Vírgula 10 6 2 3" xfId="6219"/>
    <cellStyle name="Vírgula 10 6 2 3 2" xfId="8033"/>
    <cellStyle name="Vírgula 10 6 2 4" xfId="6220"/>
    <cellStyle name="Vírgula 10 6 2 4 2" xfId="8034"/>
    <cellStyle name="Vírgula 10 6 2 5" xfId="6221"/>
    <cellStyle name="Vírgula 10 6 2 5 2" xfId="8035"/>
    <cellStyle name="Vírgula 10 6 2 6" xfId="8028"/>
    <cellStyle name="Vírgula 10 6 3" xfId="6222"/>
    <cellStyle name="Vírgula 10 6 3 2" xfId="6223"/>
    <cellStyle name="Vírgula 10 6 3 2 2" xfId="8037"/>
    <cellStyle name="Vírgula 10 6 3 3" xfId="6224"/>
    <cellStyle name="Vírgula 10 6 3 3 2" xfId="8038"/>
    <cellStyle name="Vírgula 10 6 3 4" xfId="6225"/>
    <cellStyle name="Vírgula 10 6 3 4 2" xfId="8039"/>
    <cellStyle name="Vírgula 10 6 3 5" xfId="8036"/>
    <cellStyle name="Vírgula 10 6 4" xfId="6226"/>
    <cellStyle name="Vírgula 10 6 4 2" xfId="8040"/>
    <cellStyle name="Vírgula 10 6 5" xfId="6227"/>
    <cellStyle name="Vírgula 10 6 5 2" xfId="8041"/>
    <cellStyle name="Vírgula 10 6 6" xfId="6228"/>
    <cellStyle name="Vírgula 10 6 6 2" xfId="8042"/>
    <cellStyle name="Vírgula 10 6 7" xfId="8027"/>
    <cellStyle name="Vírgula 10 7" xfId="6229"/>
    <cellStyle name="Vírgula 10 7 2" xfId="6230"/>
    <cellStyle name="Vírgula 10 7 2 2" xfId="6231"/>
    <cellStyle name="Vírgula 10 7 2 2 2" xfId="6232"/>
    <cellStyle name="Vírgula 10 7 2 2 2 2" xfId="8046"/>
    <cellStyle name="Vírgula 10 7 2 2 3" xfId="6233"/>
    <cellStyle name="Vírgula 10 7 2 2 3 2" xfId="8047"/>
    <cellStyle name="Vírgula 10 7 2 2 4" xfId="6234"/>
    <cellStyle name="Vírgula 10 7 2 2 4 2" xfId="8048"/>
    <cellStyle name="Vírgula 10 7 2 2 5" xfId="8045"/>
    <cellStyle name="Vírgula 10 7 2 3" xfId="6235"/>
    <cellStyle name="Vírgula 10 7 2 3 2" xfId="8049"/>
    <cellStyle name="Vírgula 10 7 2 4" xfId="6236"/>
    <cellStyle name="Vírgula 10 7 2 4 2" xfId="8050"/>
    <cellStyle name="Vírgula 10 7 2 5" xfId="6237"/>
    <cellStyle name="Vírgula 10 7 2 5 2" xfId="8051"/>
    <cellStyle name="Vírgula 10 7 2 6" xfId="8044"/>
    <cellStyle name="Vírgula 10 7 3" xfId="6238"/>
    <cellStyle name="Vírgula 10 7 3 2" xfId="6239"/>
    <cellStyle name="Vírgula 10 7 3 2 2" xfId="8053"/>
    <cellStyle name="Vírgula 10 7 3 3" xfId="6240"/>
    <cellStyle name="Vírgula 10 7 3 3 2" xfId="8054"/>
    <cellStyle name="Vírgula 10 7 3 4" xfId="6241"/>
    <cellStyle name="Vírgula 10 7 3 4 2" xfId="8055"/>
    <cellStyle name="Vírgula 10 7 3 5" xfId="8052"/>
    <cellStyle name="Vírgula 10 7 4" xfId="6242"/>
    <cellStyle name="Vírgula 10 7 4 2" xfId="8056"/>
    <cellStyle name="Vírgula 10 7 5" xfId="6243"/>
    <cellStyle name="Vírgula 10 7 5 2" xfId="8057"/>
    <cellStyle name="Vírgula 10 7 6" xfId="6244"/>
    <cellStyle name="Vírgula 10 7 6 2" xfId="8058"/>
    <cellStyle name="Vírgula 10 7 7" xfId="8043"/>
    <cellStyle name="Vírgula 10 8" xfId="6245"/>
    <cellStyle name="Vírgula 10 8 2" xfId="6246"/>
    <cellStyle name="Vírgula 10 8 2 2" xfId="6247"/>
    <cellStyle name="Vírgula 10 8 2 2 2" xfId="8061"/>
    <cellStyle name="Vírgula 10 8 2 3" xfId="6248"/>
    <cellStyle name="Vírgula 10 8 2 3 2" xfId="8062"/>
    <cellStyle name="Vírgula 10 8 2 4" xfId="6249"/>
    <cellStyle name="Vírgula 10 8 2 4 2" xfId="8063"/>
    <cellStyle name="Vírgula 10 8 2 5" xfId="8060"/>
    <cellStyle name="Vírgula 10 8 3" xfId="6250"/>
    <cellStyle name="Vírgula 10 8 3 2" xfId="8064"/>
    <cellStyle name="Vírgula 10 8 4" xfId="6251"/>
    <cellStyle name="Vírgula 10 8 4 2" xfId="8065"/>
    <cellStyle name="Vírgula 10 8 5" xfId="6252"/>
    <cellStyle name="Vírgula 10 8 5 2" xfId="8066"/>
    <cellStyle name="Vírgula 10 8 6" xfId="8059"/>
    <cellStyle name="Vírgula 10 9" xfId="6253"/>
    <cellStyle name="Vírgula 10 9 2" xfId="6254"/>
    <cellStyle name="Vírgula 10 9 2 2" xfId="8068"/>
    <cellStyle name="Vírgula 10 9 3" xfId="6255"/>
    <cellStyle name="Vírgula 10 9 3 2" xfId="8069"/>
    <cellStyle name="Vírgula 10 9 4" xfId="6256"/>
    <cellStyle name="Vírgula 10 9 4 2" xfId="8070"/>
    <cellStyle name="Vírgula 10 9 5" xfId="8067"/>
    <cellStyle name="Vírgula 11" xfId="6257"/>
    <cellStyle name="Vírgula 11 2" xfId="6258"/>
    <cellStyle name="Vírgula 11 2 2" xfId="6259"/>
    <cellStyle name="Vírgula 11 3" xfId="6260"/>
    <cellStyle name="Vírgula 11 4" xfId="6261"/>
    <cellStyle name="Vírgula 12" xfId="6262"/>
    <cellStyle name="Vírgula 12 10" xfId="6263"/>
    <cellStyle name="Vírgula 12 10 2" xfId="6264"/>
    <cellStyle name="Vírgula 12 10 2 2" xfId="8073"/>
    <cellStyle name="Vírgula 12 10 3" xfId="6265"/>
    <cellStyle name="Vírgula 12 10 3 2" xfId="8074"/>
    <cellStyle name="Vírgula 12 10 4" xfId="6266"/>
    <cellStyle name="Vírgula 12 10 4 2" xfId="8075"/>
    <cellStyle name="Vírgula 12 10 5" xfId="8072"/>
    <cellStyle name="Vírgula 12 11" xfId="6267"/>
    <cellStyle name="Vírgula 12 11 2" xfId="6268"/>
    <cellStyle name="Vírgula 12 11 2 2" xfId="8077"/>
    <cellStyle name="Vírgula 12 11 3" xfId="6269"/>
    <cellStyle name="Vírgula 12 11 3 2" xfId="8078"/>
    <cellStyle name="Vírgula 12 11 4" xfId="8076"/>
    <cellStyle name="Vírgula 12 12" xfId="6270"/>
    <cellStyle name="Vírgula 12 12 2" xfId="6271"/>
    <cellStyle name="Vírgula 12 12 2 2" xfId="8080"/>
    <cellStyle name="Vírgula 12 12 3" xfId="8079"/>
    <cellStyle name="Vírgula 12 13" xfId="6272"/>
    <cellStyle name="Vírgula 12 13 2" xfId="8081"/>
    <cellStyle name="Vírgula 12 14" xfId="6273"/>
    <cellStyle name="Vírgula 12 14 2" xfId="8082"/>
    <cellStyle name="Vírgula 12 15" xfId="8071"/>
    <cellStyle name="Vírgula 12 2" xfId="6274"/>
    <cellStyle name="Vírgula 12 2 10" xfId="8083"/>
    <cellStyle name="Vírgula 12 2 2" xfId="6275"/>
    <cellStyle name="Vírgula 12 2 2 2" xfId="6276"/>
    <cellStyle name="Vírgula 12 2 2 2 2" xfId="6277"/>
    <cellStyle name="Vírgula 12 2 2 2 2 2" xfId="6278"/>
    <cellStyle name="Vírgula 12 2 2 2 2 2 2" xfId="8087"/>
    <cellStyle name="Vírgula 12 2 2 2 2 3" xfId="6279"/>
    <cellStyle name="Vírgula 12 2 2 2 2 3 2" xfId="8088"/>
    <cellStyle name="Vírgula 12 2 2 2 2 4" xfId="6280"/>
    <cellStyle name="Vírgula 12 2 2 2 2 4 2" xfId="8089"/>
    <cellStyle name="Vírgula 12 2 2 2 2 5" xfId="8086"/>
    <cellStyle name="Vírgula 12 2 2 2 3" xfId="6281"/>
    <cellStyle name="Vírgula 12 2 2 2 3 2" xfId="8090"/>
    <cellStyle name="Vírgula 12 2 2 2 4" xfId="6282"/>
    <cellStyle name="Vírgula 12 2 2 2 4 2" xfId="8091"/>
    <cellStyle name="Vírgula 12 2 2 2 5" xfId="6283"/>
    <cellStyle name="Vírgula 12 2 2 2 5 2" xfId="8092"/>
    <cellStyle name="Vírgula 12 2 2 2 6" xfId="8085"/>
    <cellStyle name="Vírgula 12 2 2 3" xfId="6284"/>
    <cellStyle name="Vírgula 12 2 2 3 2" xfId="6285"/>
    <cellStyle name="Vírgula 12 2 2 3 2 2" xfId="8094"/>
    <cellStyle name="Vírgula 12 2 2 3 3" xfId="6286"/>
    <cellStyle name="Vírgula 12 2 2 3 3 2" xfId="8095"/>
    <cellStyle name="Vírgula 12 2 2 3 4" xfId="6287"/>
    <cellStyle name="Vírgula 12 2 2 3 4 2" xfId="8096"/>
    <cellStyle name="Vírgula 12 2 2 3 5" xfId="8093"/>
    <cellStyle name="Vírgula 12 2 2 4" xfId="6288"/>
    <cellStyle name="Vírgula 12 2 2 4 2" xfId="8097"/>
    <cellStyle name="Vírgula 12 2 2 5" xfId="6289"/>
    <cellStyle name="Vírgula 12 2 2 5 2" xfId="8098"/>
    <cellStyle name="Vírgula 12 2 2 6" xfId="6290"/>
    <cellStyle name="Vírgula 12 2 2 6 2" xfId="8099"/>
    <cellStyle name="Vírgula 12 2 2 7" xfId="8084"/>
    <cellStyle name="Vírgula 12 2 3" xfId="6291"/>
    <cellStyle name="Vírgula 12 2 3 2" xfId="6292"/>
    <cellStyle name="Vírgula 12 2 3 2 2" xfId="6293"/>
    <cellStyle name="Vírgula 12 2 3 2 2 2" xfId="8102"/>
    <cellStyle name="Vírgula 12 2 3 2 3" xfId="6294"/>
    <cellStyle name="Vírgula 12 2 3 2 3 2" xfId="8103"/>
    <cellStyle name="Vírgula 12 2 3 2 4" xfId="6295"/>
    <cellStyle name="Vírgula 12 2 3 2 4 2" xfId="8104"/>
    <cellStyle name="Vírgula 12 2 3 2 5" xfId="8101"/>
    <cellStyle name="Vírgula 12 2 3 3" xfId="6296"/>
    <cellStyle name="Vírgula 12 2 3 3 2" xfId="8105"/>
    <cellStyle name="Vírgula 12 2 3 4" xfId="6297"/>
    <cellStyle name="Vírgula 12 2 3 4 2" xfId="8106"/>
    <cellStyle name="Vírgula 12 2 3 5" xfId="6298"/>
    <cellStyle name="Vírgula 12 2 3 5 2" xfId="8107"/>
    <cellStyle name="Vírgula 12 2 3 6" xfId="8100"/>
    <cellStyle name="Vírgula 12 2 4" xfId="6299"/>
    <cellStyle name="Vírgula 12 2 4 2" xfId="6300"/>
    <cellStyle name="Vírgula 12 2 4 2 2" xfId="8109"/>
    <cellStyle name="Vírgula 12 2 4 3" xfId="6301"/>
    <cellStyle name="Vírgula 12 2 4 3 2" xfId="8110"/>
    <cellStyle name="Vírgula 12 2 4 4" xfId="6302"/>
    <cellStyle name="Vírgula 12 2 4 4 2" xfId="8111"/>
    <cellStyle name="Vírgula 12 2 4 5" xfId="8108"/>
    <cellStyle name="Vírgula 12 2 5" xfId="6303"/>
    <cellStyle name="Vírgula 12 2 5 2" xfId="6304"/>
    <cellStyle name="Vírgula 12 2 5 2 2" xfId="8113"/>
    <cellStyle name="Vírgula 12 2 5 3" xfId="6305"/>
    <cellStyle name="Vírgula 12 2 5 3 2" xfId="8114"/>
    <cellStyle name="Vírgula 12 2 5 4" xfId="6306"/>
    <cellStyle name="Vírgula 12 2 5 4 2" xfId="8115"/>
    <cellStyle name="Vírgula 12 2 5 5" xfId="8112"/>
    <cellStyle name="Vírgula 12 2 6" xfId="6307"/>
    <cellStyle name="Vírgula 12 2 6 2" xfId="6308"/>
    <cellStyle name="Vírgula 12 2 6 2 2" xfId="8117"/>
    <cellStyle name="Vírgula 12 2 6 3" xfId="6309"/>
    <cellStyle name="Vírgula 12 2 6 3 2" xfId="8118"/>
    <cellStyle name="Vírgula 12 2 6 4" xfId="8116"/>
    <cellStyle name="Vírgula 12 2 7" xfId="6310"/>
    <cellStyle name="Vírgula 12 2 7 2" xfId="8119"/>
    <cellStyle name="Vírgula 12 2 8" xfId="6311"/>
    <cellStyle name="Vírgula 12 2 8 2" xfId="8120"/>
    <cellStyle name="Vírgula 12 2 9" xfId="6312"/>
    <cellStyle name="Vírgula 12 2 9 2" xfId="8121"/>
    <cellStyle name="Vírgula 12 3" xfId="6313"/>
    <cellStyle name="Vírgula 12 3 10" xfId="8122"/>
    <cellStyle name="Vírgula 12 3 2" xfId="6314"/>
    <cellStyle name="Vírgula 12 3 2 2" xfId="6315"/>
    <cellStyle name="Vírgula 12 3 2 2 2" xfId="6316"/>
    <cellStyle name="Vírgula 12 3 2 2 2 2" xfId="6317"/>
    <cellStyle name="Vírgula 12 3 2 2 2 2 2" xfId="8126"/>
    <cellStyle name="Vírgula 12 3 2 2 2 3" xfId="6318"/>
    <cellStyle name="Vírgula 12 3 2 2 2 3 2" xfId="8127"/>
    <cellStyle name="Vírgula 12 3 2 2 2 4" xfId="6319"/>
    <cellStyle name="Vírgula 12 3 2 2 2 4 2" xfId="8128"/>
    <cellStyle name="Vírgula 12 3 2 2 2 5" xfId="8125"/>
    <cellStyle name="Vírgula 12 3 2 2 3" xfId="6320"/>
    <cellStyle name="Vírgula 12 3 2 2 3 2" xfId="8129"/>
    <cellStyle name="Vírgula 12 3 2 2 4" xfId="6321"/>
    <cellStyle name="Vírgula 12 3 2 2 4 2" xfId="8130"/>
    <cellStyle name="Vírgula 12 3 2 2 5" xfId="6322"/>
    <cellStyle name="Vírgula 12 3 2 2 5 2" xfId="8131"/>
    <cellStyle name="Vírgula 12 3 2 2 6" xfId="8124"/>
    <cellStyle name="Vírgula 12 3 2 3" xfId="6323"/>
    <cellStyle name="Vírgula 12 3 2 3 2" xfId="6324"/>
    <cellStyle name="Vírgula 12 3 2 3 2 2" xfId="8133"/>
    <cellStyle name="Vírgula 12 3 2 3 3" xfId="6325"/>
    <cellStyle name="Vírgula 12 3 2 3 3 2" xfId="8134"/>
    <cellStyle name="Vírgula 12 3 2 3 4" xfId="6326"/>
    <cellStyle name="Vírgula 12 3 2 3 4 2" xfId="8135"/>
    <cellStyle name="Vírgula 12 3 2 3 5" xfId="8132"/>
    <cellStyle name="Vírgula 12 3 2 4" xfId="6327"/>
    <cellStyle name="Vírgula 12 3 2 4 2" xfId="8136"/>
    <cellStyle name="Vírgula 12 3 2 5" xfId="6328"/>
    <cellStyle name="Vírgula 12 3 2 5 2" xfId="8137"/>
    <cellStyle name="Vírgula 12 3 2 6" xfId="6329"/>
    <cellStyle name="Vírgula 12 3 2 6 2" xfId="8138"/>
    <cellStyle name="Vírgula 12 3 2 7" xfId="8123"/>
    <cellStyle name="Vírgula 12 3 3" xfId="6330"/>
    <cellStyle name="Vírgula 12 3 3 2" xfId="6331"/>
    <cellStyle name="Vírgula 12 3 3 2 2" xfId="6332"/>
    <cellStyle name="Vírgula 12 3 3 2 2 2" xfId="8141"/>
    <cellStyle name="Vírgula 12 3 3 2 3" xfId="6333"/>
    <cellStyle name="Vírgula 12 3 3 2 3 2" xfId="8142"/>
    <cellStyle name="Vírgula 12 3 3 2 4" xfId="6334"/>
    <cellStyle name="Vírgula 12 3 3 2 4 2" xfId="8143"/>
    <cellStyle name="Vírgula 12 3 3 2 5" xfId="8140"/>
    <cellStyle name="Vírgula 12 3 3 3" xfId="6335"/>
    <cellStyle name="Vírgula 12 3 3 3 2" xfId="8144"/>
    <cellStyle name="Vírgula 12 3 3 4" xfId="6336"/>
    <cellStyle name="Vírgula 12 3 3 4 2" xfId="8145"/>
    <cellStyle name="Vírgula 12 3 3 5" xfId="6337"/>
    <cellStyle name="Vírgula 12 3 3 5 2" xfId="8146"/>
    <cellStyle name="Vírgula 12 3 3 6" xfId="8139"/>
    <cellStyle name="Vírgula 12 3 4" xfId="6338"/>
    <cellStyle name="Vírgula 12 3 4 2" xfId="6339"/>
    <cellStyle name="Vírgula 12 3 4 2 2" xfId="8148"/>
    <cellStyle name="Vírgula 12 3 4 3" xfId="6340"/>
    <cellStyle name="Vírgula 12 3 4 3 2" xfId="8149"/>
    <cellStyle name="Vírgula 12 3 4 4" xfId="6341"/>
    <cellStyle name="Vírgula 12 3 4 4 2" xfId="8150"/>
    <cellStyle name="Vírgula 12 3 4 5" xfId="8147"/>
    <cellStyle name="Vírgula 12 3 5" xfId="6342"/>
    <cellStyle name="Vírgula 12 3 5 2" xfId="6343"/>
    <cellStyle name="Vírgula 12 3 5 2 2" xfId="8152"/>
    <cellStyle name="Vírgula 12 3 5 3" xfId="6344"/>
    <cellStyle name="Vírgula 12 3 5 3 2" xfId="8153"/>
    <cellStyle name="Vírgula 12 3 5 4" xfId="6345"/>
    <cellStyle name="Vírgula 12 3 5 4 2" xfId="8154"/>
    <cellStyle name="Vírgula 12 3 5 5" xfId="8151"/>
    <cellStyle name="Vírgula 12 3 6" xfId="6346"/>
    <cellStyle name="Vírgula 12 3 6 2" xfId="6347"/>
    <cellStyle name="Vírgula 12 3 6 2 2" xfId="8156"/>
    <cellStyle name="Vírgula 12 3 6 3" xfId="6348"/>
    <cellStyle name="Vírgula 12 3 6 3 2" xfId="8157"/>
    <cellStyle name="Vírgula 12 3 6 4" xfId="8155"/>
    <cellStyle name="Vírgula 12 3 7" xfId="6349"/>
    <cellStyle name="Vírgula 12 3 7 2" xfId="8158"/>
    <cellStyle name="Vírgula 12 3 8" xfId="6350"/>
    <cellStyle name="Vírgula 12 3 8 2" xfId="8159"/>
    <cellStyle name="Vírgula 12 3 9" xfId="6351"/>
    <cellStyle name="Vírgula 12 3 9 2" xfId="8160"/>
    <cellStyle name="Vírgula 12 4" xfId="6352"/>
    <cellStyle name="Vírgula 12 4 2" xfId="6353"/>
    <cellStyle name="Vírgula 12 4 2 2" xfId="6354"/>
    <cellStyle name="Vírgula 12 4 2 2 2" xfId="6355"/>
    <cellStyle name="Vírgula 12 4 2 2 2 2" xfId="8164"/>
    <cellStyle name="Vírgula 12 4 2 2 3" xfId="6356"/>
    <cellStyle name="Vírgula 12 4 2 2 3 2" xfId="8165"/>
    <cellStyle name="Vírgula 12 4 2 2 4" xfId="6357"/>
    <cellStyle name="Vírgula 12 4 2 2 4 2" xfId="8166"/>
    <cellStyle name="Vírgula 12 4 2 2 5" xfId="8163"/>
    <cellStyle name="Vírgula 12 4 2 3" xfId="6358"/>
    <cellStyle name="Vírgula 12 4 2 3 2" xfId="8167"/>
    <cellStyle name="Vírgula 12 4 2 4" xfId="6359"/>
    <cellStyle name="Vírgula 12 4 2 4 2" xfId="8168"/>
    <cellStyle name="Vírgula 12 4 2 5" xfId="6360"/>
    <cellStyle name="Vírgula 12 4 2 5 2" xfId="8169"/>
    <cellStyle name="Vírgula 12 4 2 6" xfId="8162"/>
    <cellStyle name="Vírgula 12 4 3" xfId="6361"/>
    <cellStyle name="Vírgula 12 4 3 2" xfId="6362"/>
    <cellStyle name="Vírgula 12 4 3 2 2" xfId="8171"/>
    <cellStyle name="Vírgula 12 4 3 3" xfId="6363"/>
    <cellStyle name="Vírgula 12 4 3 3 2" xfId="8172"/>
    <cellStyle name="Vírgula 12 4 3 4" xfId="6364"/>
    <cellStyle name="Vírgula 12 4 3 4 2" xfId="8173"/>
    <cellStyle name="Vírgula 12 4 3 5" xfId="8170"/>
    <cellStyle name="Vírgula 12 4 4" xfId="6365"/>
    <cellStyle name="Vírgula 12 4 4 2" xfId="8174"/>
    <cellStyle name="Vírgula 12 4 5" xfId="6366"/>
    <cellStyle name="Vírgula 12 4 5 2" xfId="8175"/>
    <cellStyle name="Vírgula 12 4 6" xfId="6367"/>
    <cellStyle name="Vírgula 12 4 6 2" xfId="8176"/>
    <cellStyle name="Vírgula 12 4 7" xfId="8161"/>
    <cellStyle name="Vírgula 12 5" xfId="6368"/>
    <cellStyle name="Vírgula 12 5 2" xfId="6369"/>
    <cellStyle name="Vírgula 12 5 2 2" xfId="6370"/>
    <cellStyle name="Vírgula 12 5 2 2 2" xfId="6371"/>
    <cellStyle name="Vírgula 12 5 2 2 2 2" xfId="8180"/>
    <cellStyle name="Vírgula 12 5 2 2 3" xfId="6372"/>
    <cellStyle name="Vírgula 12 5 2 2 3 2" xfId="8181"/>
    <cellStyle name="Vírgula 12 5 2 2 4" xfId="6373"/>
    <cellStyle name="Vírgula 12 5 2 2 4 2" xfId="8182"/>
    <cellStyle name="Vírgula 12 5 2 2 5" xfId="8179"/>
    <cellStyle name="Vírgula 12 5 2 3" xfId="6374"/>
    <cellStyle name="Vírgula 12 5 2 3 2" xfId="8183"/>
    <cellStyle name="Vírgula 12 5 2 4" xfId="6375"/>
    <cellStyle name="Vírgula 12 5 2 4 2" xfId="8184"/>
    <cellStyle name="Vírgula 12 5 2 5" xfId="6376"/>
    <cellStyle name="Vírgula 12 5 2 5 2" xfId="8185"/>
    <cellStyle name="Vírgula 12 5 2 6" xfId="8178"/>
    <cellStyle name="Vírgula 12 5 3" xfId="6377"/>
    <cellStyle name="Vírgula 12 5 3 2" xfId="6378"/>
    <cellStyle name="Vírgula 12 5 3 2 2" xfId="8187"/>
    <cellStyle name="Vírgula 12 5 3 3" xfId="6379"/>
    <cellStyle name="Vírgula 12 5 3 3 2" xfId="8188"/>
    <cellStyle name="Vírgula 12 5 3 4" xfId="6380"/>
    <cellStyle name="Vírgula 12 5 3 4 2" xfId="8189"/>
    <cellStyle name="Vírgula 12 5 3 5" xfId="8186"/>
    <cellStyle name="Vírgula 12 5 4" xfId="6381"/>
    <cellStyle name="Vírgula 12 5 4 2" xfId="8190"/>
    <cellStyle name="Vírgula 12 5 5" xfId="6382"/>
    <cellStyle name="Vírgula 12 5 5 2" xfId="8191"/>
    <cellStyle name="Vírgula 12 5 6" xfId="6383"/>
    <cellStyle name="Vírgula 12 5 6 2" xfId="8192"/>
    <cellStyle name="Vírgula 12 5 7" xfId="8177"/>
    <cellStyle name="Vírgula 12 6" xfId="6384"/>
    <cellStyle name="Vírgula 12 6 2" xfId="6385"/>
    <cellStyle name="Vírgula 12 6 2 2" xfId="6386"/>
    <cellStyle name="Vírgula 12 6 2 2 2" xfId="6387"/>
    <cellStyle name="Vírgula 12 6 2 2 2 2" xfId="8196"/>
    <cellStyle name="Vírgula 12 6 2 2 3" xfId="6388"/>
    <cellStyle name="Vírgula 12 6 2 2 3 2" xfId="8197"/>
    <cellStyle name="Vírgula 12 6 2 2 4" xfId="6389"/>
    <cellStyle name="Vírgula 12 6 2 2 4 2" xfId="8198"/>
    <cellStyle name="Vírgula 12 6 2 2 5" xfId="8195"/>
    <cellStyle name="Vírgula 12 6 2 3" xfId="6390"/>
    <cellStyle name="Vírgula 12 6 2 3 2" xfId="8199"/>
    <cellStyle name="Vírgula 12 6 2 4" xfId="6391"/>
    <cellStyle name="Vírgula 12 6 2 4 2" xfId="8200"/>
    <cellStyle name="Vírgula 12 6 2 5" xfId="6392"/>
    <cellStyle name="Vírgula 12 6 2 5 2" xfId="8201"/>
    <cellStyle name="Vírgula 12 6 2 6" xfId="8194"/>
    <cellStyle name="Vírgula 12 6 3" xfId="6393"/>
    <cellStyle name="Vírgula 12 6 3 2" xfId="6394"/>
    <cellStyle name="Vírgula 12 6 3 2 2" xfId="8203"/>
    <cellStyle name="Vírgula 12 6 3 3" xfId="6395"/>
    <cellStyle name="Vírgula 12 6 3 3 2" xfId="8204"/>
    <cellStyle name="Vírgula 12 6 3 4" xfId="6396"/>
    <cellStyle name="Vírgula 12 6 3 4 2" xfId="8205"/>
    <cellStyle name="Vírgula 12 6 3 5" xfId="8202"/>
    <cellStyle name="Vírgula 12 6 4" xfId="6397"/>
    <cellStyle name="Vírgula 12 6 4 2" xfId="8206"/>
    <cellStyle name="Vírgula 12 6 5" xfId="6398"/>
    <cellStyle name="Vírgula 12 6 5 2" xfId="8207"/>
    <cellStyle name="Vírgula 12 6 6" xfId="6399"/>
    <cellStyle name="Vírgula 12 6 6 2" xfId="8208"/>
    <cellStyle name="Vírgula 12 6 7" xfId="8193"/>
    <cellStyle name="Vírgula 12 7" xfId="6400"/>
    <cellStyle name="Vírgula 12 7 2" xfId="6401"/>
    <cellStyle name="Vírgula 12 7 2 2" xfId="6402"/>
    <cellStyle name="Vírgula 12 7 2 2 2" xfId="8211"/>
    <cellStyle name="Vírgula 12 7 2 3" xfId="6403"/>
    <cellStyle name="Vírgula 12 7 2 3 2" xfId="8212"/>
    <cellStyle name="Vírgula 12 7 2 4" xfId="6404"/>
    <cellStyle name="Vírgula 12 7 2 4 2" xfId="8213"/>
    <cellStyle name="Vírgula 12 7 2 5" xfId="8210"/>
    <cellStyle name="Vírgula 12 7 3" xfId="6405"/>
    <cellStyle name="Vírgula 12 7 3 2" xfId="8214"/>
    <cellStyle name="Vírgula 12 7 4" xfId="6406"/>
    <cellStyle name="Vírgula 12 7 4 2" xfId="8215"/>
    <cellStyle name="Vírgula 12 7 5" xfId="6407"/>
    <cellStyle name="Vírgula 12 7 5 2" xfId="8216"/>
    <cellStyle name="Vírgula 12 7 6" xfId="8209"/>
    <cellStyle name="Vírgula 12 8" xfId="6408"/>
    <cellStyle name="Vírgula 12 8 2" xfId="6409"/>
    <cellStyle name="Vírgula 12 8 2 2" xfId="8218"/>
    <cellStyle name="Vírgula 12 8 3" xfId="6410"/>
    <cellStyle name="Vírgula 12 8 3 2" xfId="8219"/>
    <cellStyle name="Vírgula 12 8 4" xfId="6411"/>
    <cellStyle name="Vírgula 12 8 4 2" xfId="8220"/>
    <cellStyle name="Vírgula 12 8 5" xfId="8217"/>
    <cellStyle name="Vírgula 12 9" xfId="6412"/>
    <cellStyle name="Vírgula 12 9 2" xfId="6413"/>
    <cellStyle name="Vírgula 12 9 2 2" xfId="8222"/>
    <cellStyle name="Vírgula 12 9 3" xfId="6414"/>
    <cellStyle name="Vírgula 12 9 3 2" xfId="8223"/>
    <cellStyle name="Vírgula 12 9 4" xfId="6415"/>
    <cellStyle name="Vírgula 12 9 4 2" xfId="8224"/>
    <cellStyle name="Vírgula 12 9 5" xfId="8221"/>
    <cellStyle name="Vírgula 13" xfId="6416"/>
    <cellStyle name="Vírgula 13 2" xfId="6417"/>
    <cellStyle name="Vírgula 13 2 2" xfId="8226"/>
    <cellStyle name="Vírgula 13 3" xfId="8225"/>
    <cellStyle name="Vírgula 14" xfId="6418"/>
    <cellStyle name="Vírgula 14 2" xfId="6419"/>
    <cellStyle name="Vírgula 14 2 2" xfId="8228"/>
    <cellStyle name="Vírgula 14 3" xfId="8227"/>
    <cellStyle name="Vírgula 15" xfId="9476"/>
    <cellStyle name="Vírgula 2" xfId="27"/>
    <cellStyle name="Vírgula 2 2" xfId="23"/>
    <cellStyle name="Vírgula 2 2 2" xfId="29"/>
    <cellStyle name="Vírgula 2 2 2 2" xfId="6420"/>
    <cellStyle name="Vírgula 2 2 2 2 2" xfId="8229"/>
    <cellStyle name="Vírgula 2 2 2 3" xfId="7673"/>
    <cellStyle name="Vírgula 2 2 3" xfId="6421"/>
    <cellStyle name="Vírgula 2 2 3 2" xfId="8230"/>
    <cellStyle name="Vírgula 2 2 4" xfId="6422"/>
    <cellStyle name="Vírgula 2 2 4 2" xfId="6423"/>
    <cellStyle name="Vírgula 2 2 4 2 2" xfId="8232"/>
    <cellStyle name="Vírgula 2 2 4 3" xfId="6424"/>
    <cellStyle name="Vírgula 2 2 4 3 2" xfId="8233"/>
    <cellStyle name="Vírgula 2 2 4 4" xfId="6425"/>
    <cellStyle name="Vírgula 2 2 4 4 2" xfId="8234"/>
    <cellStyle name="Vírgula 2 2 4 5" xfId="8231"/>
    <cellStyle name="Vírgula 2 2 5" xfId="7669"/>
    <cellStyle name="Vírgula 2 3" xfId="6426"/>
    <cellStyle name="Vírgula 2 3 2" xfId="6427"/>
    <cellStyle name="Vírgula 2 3 2 2" xfId="8236"/>
    <cellStyle name="Vírgula 2 3 3" xfId="8235"/>
    <cellStyle name="Vírgula 2 4" xfId="6428"/>
    <cellStyle name="Vírgula 2 4 2" xfId="8237"/>
    <cellStyle name="Vírgula 2 5" xfId="6429"/>
    <cellStyle name="Vírgula 2 5 2" xfId="8238"/>
    <cellStyle name="Vírgula 2 6" xfId="6430"/>
    <cellStyle name="Vírgula 2 6 2" xfId="6431"/>
    <cellStyle name="Vírgula 2 6 2 2" xfId="8240"/>
    <cellStyle name="Vírgula 2 6 3" xfId="6432"/>
    <cellStyle name="Vírgula 2 6 3 2" xfId="8241"/>
    <cellStyle name="Vírgula 2 6 4" xfId="6433"/>
    <cellStyle name="Vírgula 2 6 4 2" xfId="8242"/>
    <cellStyle name="Vírgula 2 6 5" xfId="8239"/>
    <cellStyle name="Vírgula 2 7" xfId="7672"/>
    <cellStyle name="Vírgula 2 8" xfId="9589"/>
    <cellStyle name="Vírgula 3" xfId="6434"/>
    <cellStyle name="Vírgula 3 2" xfId="6435"/>
    <cellStyle name="Vírgula 3 2 2" xfId="6436"/>
    <cellStyle name="Vírgula 3 2 2 2" xfId="6437"/>
    <cellStyle name="Vírgula 3 2 2 2 2" xfId="8246"/>
    <cellStyle name="Vírgula 3 2 2 3" xfId="8245"/>
    <cellStyle name="Vírgula 3 2 3" xfId="6438"/>
    <cellStyle name="Vírgula 3 2 3 2" xfId="8247"/>
    <cellStyle name="Vírgula 3 2 4" xfId="6439"/>
    <cellStyle name="Vírgula 3 2 4 2" xfId="8248"/>
    <cellStyle name="Vírgula 3 2 5" xfId="8244"/>
    <cellStyle name="Vírgula 3 3" xfId="6440"/>
    <cellStyle name="Vírgula 3 3 2" xfId="6441"/>
    <cellStyle name="Vírgula 3 3 2 2" xfId="8250"/>
    <cellStyle name="Vírgula 3 3 3" xfId="8249"/>
    <cellStyle name="Vírgula 3 4" xfId="6442"/>
    <cellStyle name="Vírgula 3 4 2" xfId="8251"/>
    <cellStyle name="Vírgula 3 5" xfId="6443"/>
    <cellStyle name="Vírgula 3 5 2" xfId="8252"/>
    <cellStyle name="Vírgula 3 6" xfId="6444"/>
    <cellStyle name="Vírgula 3 7" xfId="8243"/>
    <cellStyle name="Vírgula 4" xfId="6445"/>
    <cellStyle name="Vírgula 4 2" xfId="8253"/>
    <cellStyle name="Vírgula 5" xfId="6446"/>
    <cellStyle name="Vírgula 5 2" xfId="6447"/>
    <cellStyle name="Vírgula 5 2 2" xfId="6448"/>
    <cellStyle name="Vírgula 5 2 2 2" xfId="6449"/>
    <cellStyle name="Vírgula 5 2 2 2 2" xfId="8257"/>
    <cellStyle name="Vírgula 5 2 2 3" xfId="8256"/>
    <cellStyle name="Vírgula 5 2 3" xfId="6450"/>
    <cellStyle name="Vírgula 5 2 3 2" xfId="8258"/>
    <cellStyle name="Vírgula 5 2 4" xfId="8255"/>
    <cellStyle name="Vírgula 5 3" xfId="6451"/>
    <cellStyle name="Vírgula 5 3 2" xfId="8259"/>
    <cellStyle name="Vírgula 5 4" xfId="8254"/>
    <cellStyle name="Vírgula 6" xfId="6452"/>
    <cellStyle name="Vírgula 6 2" xfId="6453"/>
    <cellStyle name="Vírgula 6 2 2" xfId="6454"/>
    <cellStyle name="Vírgula 6 2 2 2" xfId="6455"/>
    <cellStyle name="Vírgula 6 2 2 2 2" xfId="8263"/>
    <cellStyle name="Vírgula 6 2 2 3" xfId="8262"/>
    <cellStyle name="Vírgula 6 2 3" xfId="6456"/>
    <cellStyle name="Vírgula 6 2 3 2" xfId="8264"/>
    <cellStyle name="Vírgula 6 2 4" xfId="6457"/>
    <cellStyle name="Vírgula 6 2 4 2" xfId="8265"/>
    <cellStyle name="Vírgula 6 2 5" xfId="8261"/>
    <cellStyle name="Vírgula 6 3" xfId="6458"/>
    <cellStyle name="Vírgula 6 3 2" xfId="6459"/>
    <cellStyle name="Vírgula 6 3 2 2" xfId="6460"/>
    <cellStyle name="Vírgula 6 3 2 2 2" xfId="8268"/>
    <cellStyle name="Vírgula 6 3 2 3" xfId="8267"/>
    <cellStyle name="Vírgula 6 3 3" xfId="6461"/>
    <cellStyle name="Vírgula 6 3 3 2" xfId="8269"/>
    <cellStyle name="Vírgula 6 3 4" xfId="6462"/>
    <cellStyle name="Vírgula 6 3 4 2" xfId="8270"/>
    <cellStyle name="Vírgula 6 3 5" xfId="8266"/>
    <cellStyle name="Vírgula 6 4" xfId="6463"/>
    <cellStyle name="Vírgula 6 4 2" xfId="6464"/>
    <cellStyle name="Vírgula 6 4 2 2" xfId="8272"/>
    <cellStyle name="Vírgula 6 4 3" xfId="8271"/>
    <cellStyle name="Vírgula 6 5" xfId="6465"/>
    <cellStyle name="Vírgula 6 5 2" xfId="8273"/>
    <cellStyle name="Vírgula 6 6" xfId="6466"/>
    <cellStyle name="Vírgula 6 6 2" xfId="8274"/>
    <cellStyle name="Vírgula 6 7" xfId="8260"/>
    <cellStyle name="Vírgula 7" xfId="6467"/>
    <cellStyle name="Vírgula 7 10" xfId="6468"/>
    <cellStyle name="Vírgula 7 10 2" xfId="6469"/>
    <cellStyle name="Vírgula 7 10 2 2" xfId="6470"/>
    <cellStyle name="Vírgula 7 10 2 2 2" xfId="8278"/>
    <cellStyle name="Vírgula 7 10 2 3" xfId="6471"/>
    <cellStyle name="Vírgula 7 10 2 3 2" xfId="8279"/>
    <cellStyle name="Vírgula 7 10 2 4" xfId="6472"/>
    <cellStyle name="Vírgula 7 10 2 4 2" xfId="8280"/>
    <cellStyle name="Vírgula 7 10 2 5" xfId="8277"/>
    <cellStyle name="Vírgula 7 10 3" xfId="6473"/>
    <cellStyle name="Vírgula 7 10 3 2" xfId="8281"/>
    <cellStyle name="Vírgula 7 10 4" xfId="6474"/>
    <cellStyle name="Vírgula 7 10 4 2" xfId="8282"/>
    <cellStyle name="Vírgula 7 10 5" xfId="6475"/>
    <cellStyle name="Vírgula 7 10 5 2" xfId="8283"/>
    <cellStyle name="Vírgula 7 10 6" xfId="8276"/>
    <cellStyle name="Vírgula 7 11" xfId="6476"/>
    <cellStyle name="Vírgula 7 11 2" xfId="6477"/>
    <cellStyle name="Vírgula 7 11 2 2" xfId="8285"/>
    <cellStyle name="Vírgula 7 11 3" xfId="6478"/>
    <cellStyle name="Vírgula 7 11 3 2" xfId="8286"/>
    <cellStyle name="Vírgula 7 11 4" xfId="6479"/>
    <cellStyle name="Vírgula 7 11 4 2" xfId="8287"/>
    <cellStyle name="Vírgula 7 11 5" xfId="8284"/>
    <cellStyle name="Vírgula 7 12" xfId="6480"/>
    <cellStyle name="Vírgula 7 12 2" xfId="6481"/>
    <cellStyle name="Vírgula 7 12 2 2" xfId="8289"/>
    <cellStyle name="Vírgula 7 12 3" xfId="6482"/>
    <cellStyle name="Vírgula 7 12 3 2" xfId="8290"/>
    <cellStyle name="Vírgula 7 12 4" xfId="6483"/>
    <cellStyle name="Vírgula 7 12 4 2" xfId="8291"/>
    <cellStyle name="Vírgula 7 12 5" xfId="8288"/>
    <cellStyle name="Vírgula 7 13" xfId="6484"/>
    <cellStyle name="Vírgula 7 13 2" xfId="6485"/>
    <cellStyle name="Vírgula 7 13 2 2" xfId="8293"/>
    <cellStyle name="Vírgula 7 13 3" xfId="6486"/>
    <cellStyle name="Vírgula 7 13 3 2" xfId="8294"/>
    <cellStyle name="Vírgula 7 13 4" xfId="6487"/>
    <cellStyle name="Vírgula 7 13 4 2" xfId="8295"/>
    <cellStyle name="Vírgula 7 13 5" xfId="8292"/>
    <cellStyle name="Vírgula 7 14" xfId="6488"/>
    <cellStyle name="Vírgula 7 14 2" xfId="6489"/>
    <cellStyle name="Vírgula 7 14 2 2" xfId="8297"/>
    <cellStyle name="Vírgula 7 14 3" xfId="6490"/>
    <cellStyle name="Vírgula 7 14 3 2" xfId="8298"/>
    <cellStyle name="Vírgula 7 14 4" xfId="8296"/>
    <cellStyle name="Vírgula 7 15" xfId="6491"/>
    <cellStyle name="Vírgula 7 15 2" xfId="6492"/>
    <cellStyle name="Vírgula 7 15 2 2" xfId="8300"/>
    <cellStyle name="Vírgula 7 15 3" xfId="8299"/>
    <cellStyle name="Vírgula 7 16" xfId="6493"/>
    <cellStyle name="Vírgula 7 16 2" xfId="8301"/>
    <cellStyle name="Vírgula 7 17" xfId="6494"/>
    <cellStyle name="Vírgula 7 17 2" xfId="8302"/>
    <cellStyle name="Vírgula 7 18" xfId="8275"/>
    <cellStyle name="Vírgula 7 2" xfId="6495"/>
    <cellStyle name="Vírgula 7 2 10" xfId="6496"/>
    <cellStyle name="Vírgula 7 2 10 2" xfId="6497"/>
    <cellStyle name="Vírgula 7 2 10 2 2" xfId="8305"/>
    <cellStyle name="Vírgula 7 2 10 3" xfId="6498"/>
    <cellStyle name="Vírgula 7 2 10 3 2" xfId="8306"/>
    <cellStyle name="Vírgula 7 2 10 4" xfId="6499"/>
    <cellStyle name="Vírgula 7 2 10 4 2" xfId="8307"/>
    <cellStyle name="Vírgula 7 2 10 5" xfId="8304"/>
    <cellStyle name="Vírgula 7 2 11" xfId="6500"/>
    <cellStyle name="Vírgula 7 2 11 2" xfId="6501"/>
    <cellStyle name="Vírgula 7 2 11 2 2" xfId="8309"/>
    <cellStyle name="Vírgula 7 2 11 3" xfId="6502"/>
    <cellStyle name="Vírgula 7 2 11 3 2" xfId="8310"/>
    <cellStyle name="Vírgula 7 2 11 4" xfId="8308"/>
    <cellStyle name="Vírgula 7 2 12" xfId="6503"/>
    <cellStyle name="Vírgula 7 2 12 2" xfId="6504"/>
    <cellStyle name="Vírgula 7 2 12 2 2" xfId="8312"/>
    <cellStyle name="Vírgula 7 2 12 3" xfId="8311"/>
    <cellStyle name="Vírgula 7 2 13" xfId="6505"/>
    <cellStyle name="Vírgula 7 2 13 2" xfId="8313"/>
    <cellStyle name="Vírgula 7 2 14" xfId="6506"/>
    <cellStyle name="Vírgula 7 2 14 2" xfId="8314"/>
    <cellStyle name="Vírgula 7 2 15" xfId="8303"/>
    <cellStyle name="Vírgula 7 2 2" xfId="6507"/>
    <cellStyle name="Vírgula 7 2 2 10" xfId="8315"/>
    <cellStyle name="Vírgula 7 2 2 2" xfId="6508"/>
    <cellStyle name="Vírgula 7 2 2 2 2" xfId="6509"/>
    <cellStyle name="Vírgula 7 2 2 2 2 2" xfId="6510"/>
    <cellStyle name="Vírgula 7 2 2 2 2 2 2" xfId="6511"/>
    <cellStyle name="Vírgula 7 2 2 2 2 2 2 2" xfId="8319"/>
    <cellStyle name="Vírgula 7 2 2 2 2 2 3" xfId="6512"/>
    <cellStyle name="Vírgula 7 2 2 2 2 2 3 2" xfId="8320"/>
    <cellStyle name="Vírgula 7 2 2 2 2 2 4" xfId="6513"/>
    <cellStyle name="Vírgula 7 2 2 2 2 2 4 2" xfId="8321"/>
    <cellStyle name="Vírgula 7 2 2 2 2 2 5" xfId="8318"/>
    <cellStyle name="Vírgula 7 2 2 2 2 3" xfId="6514"/>
    <cellStyle name="Vírgula 7 2 2 2 2 3 2" xfId="8322"/>
    <cellStyle name="Vírgula 7 2 2 2 2 4" xfId="6515"/>
    <cellStyle name="Vírgula 7 2 2 2 2 4 2" xfId="8323"/>
    <cellStyle name="Vírgula 7 2 2 2 2 5" xfId="6516"/>
    <cellStyle name="Vírgula 7 2 2 2 2 5 2" xfId="8324"/>
    <cellStyle name="Vírgula 7 2 2 2 2 6" xfId="8317"/>
    <cellStyle name="Vírgula 7 2 2 2 3" xfId="6517"/>
    <cellStyle name="Vírgula 7 2 2 2 3 2" xfId="6518"/>
    <cellStyle name="Vírgula 7 2 2 2 3 2 2" xfId="8326"/>
    <cellStyle name="Vírgula 7 2 2 2 3 3" xfId="6519"/>
    <cellStyle name="Vírgula 7 2 2 2 3 3 2" xfId="8327"/>
    <cellStyle name="Vírgula 7 2 2 2 3 4" xfId="6520"/>
    <cellStyle name="Vírgula 7 2 2 2 3 4 2" xfId="8328"/>
    <cellStyle name="Vírgula 7 2 2 2 3 5" xfId="8325"/>
    <cellStyle name="Vírgula 7 2 2 2 4" xfId="6521"/>
    <cellStyle name="Vírgula 7 2 2 2 4 2" xfId="8329"/>
    <cellStyle name="Vírgula 7 2 2 2 5" xfId="6522"/>
    <cellStyle name="Vírgula 7 2 2 2 5 2" xfId="8330"/>
    <cellStyle name="Vírgula 7 2 2 2 6" xfId="6523"/>
    <cellStyle name="Vírgula 7 2 2 2 6 2" xfId="8331"/>
    <cellStyle name="Vírgula 7 2 2 2 7" xfId="8316"/>
    <cellStyle name="Vírgula 7 2 2 3" xfId="6524"/>
    <cellStyle name="Vírgula 7 2 2 3 2" xfId="6525"/>
    <cellStyle name="Vírgula 7 2 2 3 2 2" xfId="6526"/>
    <cellStyle name="Vírgula 7 2 2 3 2 2 2" xfId="8334"/>
    <cellStyle name="Vírgula 7 2 2 3 2 3" xfId="6527"/>
    <cellStyle name="Vírgula 7 2 2 3 2 3 2" xfId="8335"/>
    <cellStyle name="Vírgula 7 2 2 3 2 4" xfId="6528"/>
    <cellStyle name="Vírgula 7 2 2 3 2 4 2" xfId="8336"/>
    <cellStyle name="Vírgula 7 2 2 3 2 5" xfId="8333"/>
    <cellStyle name="Vírgula 7 2 2 3 3" xfId="6529"/>
    <cellStyle name="Vírgula 7 2 2 3 3 2" xfId="8337"/>
    <cellStyle name="Vírgula 7 2 2 3 4" xfId="6530"/>
    <cellStyle name="Vírgula 7 2 2 3 4 2" xfId="8338"/>
    <cellStyle name="Vírgula 7 2 2 3 5" xfId="6531"/>
    <cellStyle name="Vírgula 7 2 2 3 5 2" xfId="8339"/>
    <cellStyle name="Vírgula 7 2 2 3 6" xfId="8332"/>
    <cellStyle name="Vírgula 7 2 2 4" xfId="6532"/>
    <cellStyle name="Vírgula 7 2 2 4 2" xfId="6533"/>
    <cellStyle name="Vírgula 7 2 2 4 2 2" xfId="8341"/>
    <cellStyle name="Vírgula 7 2 2 4 3" xfId="6534"/>
    <cellStyle name="Vírgula 7 2 2 4 3 2" xfId="8342"/>
    <cellStyle name="Vírgula 7 2 2 4 4" xfId="6535"/>
    <cellStyle name="Vírgula 7 2 2 4 4 2" xfId="8343"/>
    <cellStyle name="Vírgula 7 2 2 4 5" xfId="8340"/>
    <cellStyle name="Vírgula 7 2 2 5" xfId="6536"/>
    <cellStyle name="Vírgula 7 2 2 5 2" xfId="6537"/>
    <cellStyle name="Vírgula 7 2 2 5 2 2" xfId="8345"/>
    <cellStyle name="Vírgula 7 2 2 5 3" xfId="6538"/>
    <cellStyle name="Vírgula 7 2 2 5 3 2" xfId="8346"/>
    <cellStyle name="Vírgula 7 2 2 5 4" xfId="6539"/>
    <cellStyle name="Vírgula 7 2 2 5 4 2" xfId="8347"/>
    <cellStyle name="Vírgula 7 2 2 5 5" xfId="8344"/>
    <cellStyle name="Vírgula 7 2 2 6" xfId="6540"/>
    <cellStyle name="Vírgula 7 2 2 6 2" xfId="6541"/>
    <cellStyle name="Vírgula 7 2 2 6 2 2" xfId="8349"/>
    <cellStyle name="Vírgula 7 2 2 6 3" xfId="6542"/>
    <cellStyle name="Vírgula 7 2 2 6 3 2" xfId="8350"/>
    <cellStyle name="Vírgula 7 2 2 6 4" xfId="8348"/>
    <cellStyle name="Vírgula 7 2 2 7" xfId="6543"/>
    <cellStyle name="Vírgula 7 2 2 7 2" xfId="8351"/>
    <cellStyle name="Vírgula 7 2 2 8" xfId="6544"/>
    <cellStyle name="Vírgula 7 2 2 8 2" xfId="8352"/>
    <cellStyle name="Vírgula 7 2 2 9" xfId="6545"/>
    <cellStyle name="Vírgula 7 2 2 9 2" xfId="8353"/>
    <cellStyle name="Vírgula 7 2 3" xfId="6546"/>
    <cellStyle name="Vírgula 7 2 3 10" xfId="8354"/>
    <cellStyle name="Vírgula 7 2 3 2" xfId="6547"/>
    <cellStyle name="Vírgula 7 2 3 2 2" xfId="6548"/>
    <cellStyle name="Vírgula 7 2 3 2 2 2" xfId="6549"/>
    <cellStyle name="Vírgula 7 2 3 2 2 2 2" xfId="6550"/>
    <cellStyle name="Vírgula 7 2 3 2 2 2 2 2" xfId="8358"/>
    <cellStyle name="Vírgula 7 2 3 2 2 2 3" xfId="6551"/>
    <cellStyle name="Vírgula 7 2 3 2 2 2 3 2" xfId="8359"/>
    <cellStyle name="Vírgula 7 2 3 2 2 2 4" xfId="6552"/>
    <cellStyle name="Vírgula 7 2 3 2 2 2 4 2" xfId="8360"/>
    <cellStyle name="Vírgula 7 2 3 2 2 2 5" xfId="8357"/>
    <cellStyle name="Vírgula 7 2 3 2 2 3" xfId="6553"/>
    <cellStyle name="Vírgula 7 2 3 2 2 3 2" xfId="8361"/>
    <cellStyle name="Vírgula 7 2 3 2 2 4" xfId="6554"/>
    <cellStyle name="Vírgula 7 2 3 2 2 4 2" xfId="8362"/>
    <cellStyle name="Vírgula 7 2 3 2 2 5" xfId="6555"/>
    <cellStyle name="Vírgula 7 2 3 2 2 5 2" xfId="8363"/>
    <cellStyle name="Vírgula 7 2 3 2 2 6" xfId="8356"/>
    <cellStyle name="Vírgula 7 2 3 2 3" xfId="6556"/>
    <cellStyle name="Vírgula 7 2 3 2 3 2" xfId="6557"/>
    <cellStyle name="Vírgula 7 2 3 2 3 2 2" xfId="8365"/>
    <cellStyle name="Vírgula 7 2 3 2 3 3" xfId="6558"/>
    <cellStyle name="Vírgula 7 2 3 2 3 3 2" xfId="8366"/>
    <cellStyle name="Vírgula 7 2 3 2 3 4" xfId="6559"/>
    <cellStyle name="Vírgula 7 2 3 2 3 4 2" xfId="8367"/>
    <cellStyle name="Vírgula 7 2 3 2 3 5" xfId="8364"/>
    <cellStyle name="Vírgula 7 2 3 2 4" xfId="6560"/>
    <cellStyle name="Vírgula 7 2 3 2 4 2" xfId="8368"/>
    <cellStyle name="Vírgula 7 2 3 2 5" xfId="6561"/>
    <cellStyle name="Vírgula 7 2 3 2 5 2" xfId="8369"/>
    <cellStyle name="Vírgula 7 2 3 2 6" xfId="6562"/>
    <cellStyle name="Vírgula 7 2 3 2 6 2" xfId="8370"/>
    <cellStyle name="Vírgula 7 2 3 2 7" xfId="8355"/>
    <cellStyle name="Vírgula 7 2 3 3" xfId="6563"/>
    <cellStyle name="Vírgula 7 2 3 3 2" xfId="6564"/>
    <cellStyle name="Vírgula 7 2 3 3 2 2" xfId="6565"/>
    <cellStyle name="Vírgula 7 2 3 3 2 2 2" xfId="8373"/>
    <cellStyle name="Vírgula 7 2 3 3 2 3" xfId="6566"/>
    <cellStyle name="Vírgula 7 2 3 3 2 3 2" xfId="8374"/>
    <cellStyle name="Vírgula 7 2 3 3 2 4" xfId="6567"/>
    <cellStyle name="Vírgula 7 2 3 3 2 4 2" xfId="8375"/>
    <cellStyle name="Vírgula 7 2 3 3 2 5" xfId="8372"/>
    <cellStyle name="Vírgula 7 2 3 3 3" xfId="6568"/>
    <cellStyle name="Vírgula 7 2 3 3 3 2" xfId="8376"/>
    <cellStyle name="Vírgula 7 2 3 3 4" xfId="6569"/>
    <cellStyle name="Vírgula 7 2 3 3 4 2" xfId="8377"/>
    <cellStyle name="Vírgula 7 2 3 3 5" xfId="6570"/>
    <cellStyle name="Vírgula 7 2 3 3 5 2" xfId="8378"/>
    <cellStyle name="Vírgula 7 2 3 3 6" xfId="8371"/>
    <cellStyle name="Vírgula 7 2 3 4" xfId="6571"/>
    <cellStyle name="Vírgula 7 2 3 4 2" xfId="6572"/>
    <cellStyle name="Vírgula 7 2 3 4 2 2" xfId="8380"/>
    <cellStyle name="Vírgula 7 2 3 4 3" xfId="6573"/>
    <cellStyle name="Vírgula 7 2 3 4 3 2" xfId="8381"/>
    <cellStyle name="Vírgula 7 2 3 4 4" xfId="6574"/>
    <cellStyle name="Vírgula 7 2 3 4 4 2" xfId="8382"/>
    <cellStyle name="Vírgula 7 2 3 4 5" xfId="8379"/>
    <cellStyle name="Vírgula 7 2 3 5" xfId="6575"/>
    <cellStyle name="Vírgula 7 2 3 5 2" xfId="6576"/>
    <cellStyle name="Vírgula 7 2 3 5 2 2" xfId="8384"/>
    <cellStyle name="Vírgula 7 2 3 5 3" xfId="6577"/>
    <cellStyle name="Vírgula 7 2 3 5 3 2" xfId="8385"/>
    <cellStyle name="Vírgula 7 2 3 5 4" xfId="6578"/>
    <cellStyle name="Vírgula 7 2 3 5 4 2" xfId="8386"/>
    <cellStyle name="Vírgula 7 2 3 5 5" xfId="8383"/>
    <cellStyle name="Vírgula 7 2 3 6" xfId="6579"/>
    <cellStyle name="Vírgula 7 2 3 6 2" xfId="6580"/>
    <cellStyle name="Vírgula 7 2 3 6 2 2" xfId="8388"/>
    <cellStyle name="Vírgula 7 2 3 6 3" xfId="6581"/>
    <cellStyle name="Vírgula 7 2 3 6 3 2" xfId="8389"/>
    <cellStyle name="Vírgula 7 2 3 6 4" xfId="8387"/>
    <cellStyle name="Vírgula 7 2 3 7" xfId="6582"/>
    <cellStyle name="Vírgula 7 2 3 7 2" xfId="8390"/>
    <cellStyle name="Vírgula 7 2 3 8" xfId="6583"/>
    <cellStyle name="Vírgula 7 2 3 8 2" xfId="8391"/>
    <cellStyle name="Vírgula 7 2 3 9" xfId="6584"/>
    <cellStyle name="Vírgula 7 2 3 9 2" xfId="8392"/>
    <cellStyle name="Vírgula 7 2 4" xfId="6585"/>
    <cellStyle name="Vírgula 7 2 4 2" xfId="6586"/>
    <cellStyle name="Vírgula 7 2 4 2 2" xfId="6587"/>
    <cellStyle name="Vírgula 7 2 4 2 2 2" xfId="6588"/>
    <cellStyle name="Vírgula 7 2 4 2 2 2 2" xfId="8396"/>
    <cellStyle name="Vírgula 7 2 4 2 2 3" xfId="6589"/>
    <cellStyle name="Vírgula 7 2 4 2 2 3 2" xfId="8397"/>
    <cellStyle name="Vírgula 7 2 4 2 2 4" xfId="6590"/>
    <cellStyle name="Vírgula 7 2 4 2 2 4 2" xfId="8398"/>
    <cellStyle name="Vírgula 7 2 4 2 2 5" xfId="8395"/>
    <cellStyle name="Vírgula 7 2 4 2 3" xfId="6591"/>
    <cellStyle name="Vírgula 7 2 4 2 3 2" xfId="8399"/>
    <cellStyle name="Vírgula 7 2 4 2 4" xfId="6592"/>
    <cellStyle name="Vírgula 7 2 4 2 4 2" xfId="8400"/>
    <cellStyle name="Vírgula 7 2 4 2 5" xfId="6593"/>
    <cellStyle name="Vírgula 7 2 4 2 5 2" xfId="8401"/>
    <cellStyle name="Vírgula 7 2 4 2 6" xfId="8394"/>
    <cellStyle name="Vírgula 7 2 4 3" xfId="6594"/>
    <cellStyle name="Vírgula 7 2 4 3 2" xfId="6595"/>
    <cellStyle name="Vírgula 7 2 4 3 2 2" xfId="8403"/>
    <cellStyle name="Vírgula 7 2 4 3 3" xfId="6596"/>
    <cellStyle name="Vírgula 7 2 4 3 3 2" xfId="8404"/>
    <cellStyle name="Vírgula 7 2 4 3 4" xfId="6597"/>
    <cellStyle name="Vírgula 7 2 4 3 4 2" xfId="8405"/>
    <cellStyle name="Vírgula 7 2 4 3 5" xfId="8402"/>
    <cellStyle name="Vírgula 7 2 4 4" xfId="6598"/>
    <cellStyle name="Vírgula 7 2 4 4 2" xfId="8406"/>
    <cellStyle name="Vírgula 7 2 4 5" xfId="6599"/>
    <cellStyle name="Vírgula 7 2 4 5 2" xfId="8407"/>
    <cellStyle name="Vírgula 7 2 4 6" xfId="6600"/>
    <cellStyle name="Vírgula 7 2 4 6 2" xfId="8408"/>
    <cellStyle name="Vírgula 7 2 4 7" xfId="8393"/>
    <cellStyle name="Vírgula 7 2 5" xfId="6601"/>
    <cellStyle name="Vírgula 7 2 5 2" xfId="6602"/>
    <cellStyle name="Vírgula 7 2 5 2 2" xfId="6603"/>
    <cellStyle name="Vírgula 7 2 5 2 2 2" xfId="6604"/>
    <cellStyle name="Vírgula 7 2 5 2 2 2 2" xfId="8412"/>
    <cellStyle name="Vírgula 7 2 5 2 2 3" xfId="6605"/>
    <cellStyle name="Vírgula 7 2 5 2 2 3 2" xfId="8413"/>
    <cellStyle name="Vírgula 7 2 5 2 2 4" xfId="6606"/>
    <cellStyle name="Vírgula 7 2 5 2 2 4 2" xfId="8414"/>
    <cellStyle name="Vírgula 7 2 5 2 2 5" xfId="8411"/>
    <cellStyle name="Vírgula 7 2 5 2 3" xfId="6607"/>
    <cellStyle name="Vírgula 7 2 5 2 3 2" xfId="8415"/>
    <cellStyle name="Vírgula 7 2 5 2 4" xfId="6608"/>
    <cellStyle name="Vírgula 7 2 5 2 4 2" xfId="8416"/>
    <cellStyle name="Vírgula 7 2 5 2 5" xfId="6609"/>
    <cellStyle name="Vírgula 7 2 5 2 5 2" xfId="8417"/>
    <cellStyle name="Vírgula 7 2 5 2 6" xfId="8410"/>
    <cellStyle name="Vírgula 7 2 5 3" xfId="6610"/>
    <cellStyle name="Vírgula 7 2 5 3 2" xfId="6611"/>
    <cellStyle name="Vírgula 7 2 5 3 2 2" xfId="8419"/>
    <cellStyle name="Vírgula 7 2 5 3 3" xfId="6612"/>
    <cellStyle name="Vírgula 7 2 5 3 3 2" xfId="8420"/>
    <cellStyle name="Vírgula 7 2 5 3 4" xfId="6613"/>
    <cellStyle name="Vírgula 7 2 5 3 4 2" xfId="8421"/>
    <cellStyle name="Vírgula 7 2 5 3 5" xfId="8418"/>
    <cellStyle name="Vírgula 7 2 5 4" xfId="6614"/>
    <cellStyle name="Vírgula 7 2 5 4 2" xfId="8422"/>
    <cellStyle name="Vírgula 7 2 5 5" xfId="6615"/>
    <cellStyle name="Vírgula 7 2 5 5 2" xfId="8423"/>
    <cellStyle name="Vírgula 7 2 5 6" xfId="6616"/>
    <cellStyle name="Vírgula 7 2 5 6 2" xfId="8424"/>
    <cellStyle name="Vírgula 7 2 5 7" xfId="8409"/>
    <cellStyle name="Vírgula 7 2 6" xfId="6617"/>
    <cellStyle name="Vírgula 7 2 6 2" xfId="6618"/>
    <cellStyle name="Vírgula 7 2 6 2 2" xfId="6619"/>
    <cellStyle name="Vírgula 7 2 6 2 2 2" xfId="6620"/>
    <cellStyle name="Vírgula 7 2 6 2 2 2 2" xfId="8428"/>
    <cellStyle name="Vírgula 7 2 6 2 2 3" xfId="6621"/>
    <cellStyle name="Vírgula 7 2 6 2 2 3 2" xfId="8429"/>
    <cellStyle name="Vírgula 7 2 6 2 2 4" xfId="6622"/>
    <cellStyle name="Vírgula 7 2 6 2 2 4 2" xfId="8430"/>
    <cellStyle name="Vírgula 7 2 6 2 2 5" xfId="8427"/>
    <cellStyle name="Vírgula 7 2 6 2 3" xfId="6623"/>
    <cellStyle name="Vírgula 7 2 6 2 3 2" xfId="8431"/>
    <cellStyle name="Vírgula 7 2 6 2 4" xfId="6624"/>
    <cellStyle name="Vírgula 7 2 6 2 4 2" xfId="8432"/>
    <cellStyle name="Vírgula 7 2 6 2 5" xfId="6625"/>
    <cellStyle name="Vírgula 7 2 6 2 5 2" xfId="8433"/>
    <cellStyle name="Vírgula 7 2 6 2 6" xfId="8426"/>
    <cellStyle name="Vírgula 7 2 6 3" xfId="6626"/>
    <cellStyle name="Vírgula 7 2 6 3 2" xfId="6627"/>
    <cellStyle name="Vírgula 7 2 6 3 2 2" xfId="8435"/>
    <cellStyle name="Vírgula 7 2 6 3 3" xfId="6628"/>
    <cellStyle name="Vírgula 7 2 6 3 3 2" xfId="8436"/>
    <cellStyle name="Vírgula 7 2 6 3 4" xfId="6629"/>
    <cellStyle name="Vírgula 7 2 6 3 4 2" xfId="8437"/>
    <cellStyle name="Vírgula 7 2 6 3 5" xfId="8434"/>
    <cellStyle name="Vírgula 7 2 6 4" xfId="6630"/>
    <cellStyle name="Vírgula 7 2 6 4 2" xfId="8438"/>
    <cellStyle name="Vírgula 7 2 6 5" xfId="6631"/>
    <cellStyle name="Vírgula 7 2 6 5 2" xfId="8439"/>
    <cellStyle name="Vírgula 7 2 6 6" xfId="6632"/>
    <cellStyle name="Vírgula 7 2 6 6 2" xfId="8440"/>
    <cellStyle name="Vírgula 7 2 6 7" xfId="8425"/>
    <cellStyle name="Vírgula 7 2 7" xfId="6633"/>
    <cellStyle name="Vírgula 7 2 7 2" xfId="6634"/>
    <cellStyle name="Vírgula 7 2 7 2 2" xfId="6635"/>
    <cellStyle name="Vírgula 7 2 7 2 2 2" xfId="8443"/>
    <cellStyle name="Vírgula 7 2 7 2 3" xfId="6636"/>
    <cellStyle name="Vírgula 7 2 7 2 3 2" xfId="8444"/>
    <cellStyle name="Vírgula 7 2 7 2 4" xfId="6637"/>
    <cellStyle name="Vírgula 7 2 7 2 4 2" xfId="8445"/>
    <cellStyle name="Vírgula 7 2 7 2 5" xfId="8442"/>
    <cellStyle name="Vírgula 7 2 7 3" xfId="6638"/>
    <cellStyle name="Vírgula 7 2 7 3 2" xfId="8446"/>
    <cellStyle name="Vírgula 7 2 7 4" xfId="6639"/>
    <cellStyle name="Vírgula 7 2 7 4 2" xfId="8447"/>
    <cellStyle name="Vírgula 7 2 7 5" xfId="6640"/>
    <cellStyle name="Vírgula 7 2 7 5 2" xfId="8448"/>
    <cellStyle name="Vírgula 7 2 7 6" xfId="8441"/>
    <cellStyle name="Vírgula 7 2 8" xfId="6641"/>
    <cellStyle name="Vírgula 7 2 8 2" xfId="6642"/>
    <cellStyle name="Vírgula 7 2 8 2 2" xfId="8450"/>
    <cellStyle name="Vírgula 7 2 8 3" xfId="6643"/>
    <cellStyle name="Vírgula 7 2 8 3 2" xfId="8451"/>
    <cellStyle name="Vírgula 7 2 8 4" xfId="6644"/>
    <cellStyle name="Vírgula 7 2 8 4 2" xfId="8452"/>
    <cellStyle name="Vírgula 7 2 8 5" xfId="8449"/>
    <cellStyle name="Vírgula 7 2 9" xfId="6645"/>
    <cellStyle name="Vírgula 7 2 9 2" xfId="6646"/>
    <cellStyle name="Vírgula 7 2 9 2 2" xfId="8454"/>
    <cellStyle name="Vírgula 7 2 9 3" xfId="6647"/>
    <cellStyle name="Vírgula 7 2 9 3 2" xfId="8455"/>
    <cellStyle name="Vírgula 7 2 9 4" xfId="6648"/>
    <cellStyle name="Vírgula 7 2 9 4 2" xfId="8456"/>
    <cellStyle name="Vírgula 7 2 9 5" xfId="8453"/>
    <cellStyle name="Vírgula 7 3" xfId="6649"/>
    <cellStyle name="Vírgula 7 3 10" xfId="6650"/>
    <cellStyle name="Vírgula 7 3 10 2" xfId="6651"/>
    <cellStyle name="Vírgula 7 3 10 2 2" xfId="8459"/>
    <cellStyle name="Vírgula 7 3 10 3" xfId="6652"/>
    <cellStyle name="Vírgula 7 3 10 3 2" xfId="8460"/>
    <cellStyle name="Vírgula 7 3 10 4" xfId="6653"/>
    <cellStyle name="Vírgula 7 3 10 4 2" xfId="8461"/>
    <cellStyle name="Vírgula 7 3 10 5" xfId="8458"/>
    <cellStyle name="Vírgula 7 3 11" xfId="6654"/>
    <cellStyle name="Vírgula 7 3 11 2" xfId="6655"/>
    <cellStyle name="Vírgula 7 3 11 2 2" xfId="8463"/>
    <cellStyle name="Vírgula 7 3 11 3" xfId="6656"/>
    <cellStyle name="Vírgula 7 3 11 3 2" xfId="8464"/>
    <cellStyle name="Vírgula 7 3 11 4" xfId="8462"/>
    <cellStyle name="Vírgula 7 3 12" xfId="6657"/>
    <cellStyle name="Vírgula 7 3 12 2" xfId="6658"/>
    <cellStyle name="Vírgula 7 3 12 2 2" xfId="8466"/>
    <cellStyle name="Vírgula 7 3 12 3" xfId="8465"/>
    <cellStyle name="Vírgula 7 3 13" xfId="6659"/>
    <cellStyle name="Vírgula 7 3 13 2" xfId="8467"/>
    <cellStyle name="Vírgula 7 3 14" xfId="6660"/>
    <cellStyle name="Vírgula 7 3 14 2" xfId="8468"/>
    <cellStyle name="Vírgula 7 3 15" xfId="8457"/>
    <cellStyle name="Vírgula 7 3 2" xfId="6661"/>
    <cellStyle name="Vírgula 7 3 2 10" xfId="8469"/>
    <cellStyle name="Vírgula 7 3 2 2" xfId="6662"/>
    <cellStyle name="Vírgula 7 3 2 2 2" xfId="6663"/>
    <cellStyle name="Vírgula 7 3 2 2 2 2" xfId="6664"/>
    <cellStyle name="Vírgula 7 3 2 2 2 2 2" xfId="6665"/>
    <cellStyle name="Vírgula 7 3 2 2 2 2 2 2" xfId="8473"/>
    <cellStyle name="Vírgula 7 3 2 2 2 2 3" xfId="6666"/>
    <cellStyle name="Vírgula 7 3 2 2 2 2 3 2" xfId="8474"/>
    <cellStyle name="Vírgula 7 3 2 2 2 2 4" xfId="6667"/>
    <cellStyle name="Vírgula 7 3 2 2 2 2 4 2" xfId="8475"/>
    <cellStyle name="Vírgula 7 3 2 2 2 2 5" xfId="8472"/>
    <cellStyle name="Vírgula 7 3 2 2 2 3" xfId="6668"/>
    <cellStyle name="Vírgula 7 3 2 2 2 3 2" xfId="8476"/>
    <cellStyle name="Vírgula 7 3 2 2 2 4" xfId="6669"/>
    <cellStyle name="Vírgula 7 3 2 2 2 4 2" xfId="8477"/>
    <cellStyle name="Vírgula 7 3 2 2 2 5" xfId="6670"/>
    <cellStyle name="Vírgula 7 3 2 2 2 5 2" xfId="8478"/>
    <cellStyle name="Vírgula 7 3 2 2 2 6" xfId="8471"/>
    <cellStyle name="Vírgula 7 3 2 2 3" xfId="6671"/>
    <cellStyle name="Vírgula 7 3 2 2 3 2" xfId="6672"/>
    <cellStyle name="Vírgula 7 3 2 2 3 2 2" xfId="8480"/>
    <cellStyle name="Vírgula 7 3 2 2 3 3" xfId="6673"/>
    <cellStyle name="Vírgula 7 3 2 2 3 3 2" xfId="8481"/>
    <cellStyle name="Vírgula 7 3 2 2 3 4" xfId="6674"/>
    <cellStyle name="Vírgula 7 3 2 2 3 4 2" xfId="8482"/>
    <cellStyle name="Vírgula 7 3 2 2 3 5" xfId="8479"/>
    <cellStyle name="Vírgula 7 3 2 2 4" xfId="6675"/>
    <cellStyle name="Vírgula 7 3 2 2 4 2" xfId="8483"/>
    <cellStyle name="Vírgula 7 3 2 2 5" xfId="6676"/>
    <cellStyle name="Vírgula 7 3 2 2 5 2" xfId="8484"/>
    <cellStyle name="Vírgula 7 3 2 2 6" xfId="6677"/>
    <cellStyle name="Vírgula 7 3 2 2 6 2" xfId="8485"/>
    <cellStyle name="Vírgula 7 3 2 2 7" xfId="8470"/>
    <cellStyle name="Vírgula 7 3 2 3" xfId="6678"/>
    <cellStyle name="Vírgula 7 3 2 3 2" xfId="6679"/>
    <cellStyle name="Vírgula 7 3 2 3 2 2" xfId="6680"/>
    <cellStyle name="Vírgula 7 3 2 3 2 2 2" xfId="8488"/>
    <cellStyle name="Vírgula 7 3 2 3 2 3" xfId="6681"/>
    <cellStyle name="Vírgula 7 3 2 3 2 3 2" xfId="8489"/>
    <cellStyle name="Vírgula 7 3 2 3 2 4" xfId="6682"/>
    <cellStyle name="Vírgula 7 3 2 3 2 4 2" xfId="8490"/>
    <cellStyle name="Vírgula 7 3 2 3 2 5" xfId="8487"/>
    <cellStyle name="Vírgula 7 3 2 3 3" xfId="6683"/>
    <cellStyle name="Vírgula 7 3 2 3 3 2" xfId="8491"/>
    <cellStyle name="Vírgula 7 3 2 3 4" xfId="6684"/>
    <cellStyle name="Vírgula 7 3 2 3 4 2" xfId="8492"/>
    <cellStyle name="Vírgula 7 3 2 3 5" xfId="6685"/>
    <cellStyle name="Vírgula 7 3 2 3 5 2" xfId="8493"/>
    <cellStyle name="Vírgula 7 3 2 3 6" xfId="8486"/>
    <cellStyle name="Vírgula 7 3 2 4" xfId="6686"/>
    <cellStyle name="Vírgula 7 3 2 4 2" xfId="6687"/>
    <cellStyle name="Vírgula 7 3 2 4 2 2" xfId="8495"/>
    <cellStyle name="Vírgula 7 3 2 4 3" xfId="6688"/>
    <cellStyle name="Vírgula 7 3 2 4 3 2" xfId="8496"/>
    <cellStyle name="Vírgula 7 3 2 4 4" xfId="6689"/>
    <cellStyle name="Vírgula 7 3 2 4 4 2" xfId="8497"/>
    <cellStyle name="Vírgula 7 3 2 4 5" xfId="8494"/>
    <cellStyle name="Vírgula 7 3 2 5" xfId="6690"/>
    <cellStyle name="Vírgula 7 3 2 5 2" xfId="6691"/>
    <cellStyle name="Vírgula 7 3 2 5 2 2" xfId="8499"/>
    <cellStyle name="Vírgula 7 3 2 5 3" xfId="6692"/>
    <cellStyle name="Vírgula 7 3 2 5 3 2" xfId="8500"/>
    <cellStyle name="Vírgula 7 3 2 5 4" xfId="6693"/>
    <cellStyle name="Vírgula 7 3 2 5 4 2" xfId="8501"/>
    <cellStyle name="Vírgula 7 3 2 5 5" xfId="8498"/>
    <cellStyle name="Vírgula 7 3 2 6" xfId="6694"/>
    <cellStyle name="Vírgula 7 3 2 6 2" xfId="6695"/>
    <cellStyle name="Vírgula 7 3 2 6 2 2" xfId="8503"/>
    <cellStyle name="Vírgula 7 3 2 6 3" xfId="6696"/>
    <cellStyle name="Vírgula 7 3 2 6 3 2" xfId="8504"/>
    <cellStyle name="Vírgula 7 3 2 6 4" xfId="8502"/>
    <cellStyle name="Vírgula 7 3 2 7" xfId="6697"/>
    <cellStyle name="Vírgula 7 3 2 7 2" xfId="8505"/>
    <cellStyle name="Vírgula 7 3 2 8" xfId="6698"/>
    <cellStyle name="Vírgula 7 3 2 8 2" xfId="8506"/>
    <cellStyle name="Vírgula 7 3 2 9" xfId="6699"/>
    <cellStyle name="Vírgula 7 3 2 9 2" xfId="8507"/>
    <cellStyle name="Vírgula 7 3 3" xfId="6700"/>
    <cellStyle name="Vírgula 7 3 3 10" xfId="8508"/>
    <cellStyle name="Vírgula 7 3 3 2" xfId="6701"/>
    <cellStyle name="Vírgula 7 3 3 2 2" xfId="6702"/>
    <cellStyle name="Vírgula 7 3 3 2 2 2" xfId="6703"/>
    <cellStyle name="Vírgula 7 3 3 2 2 2 2" xfId="6704"/>
    <cellStyle name="Vírgula 7 3 3 2 2 2 2 2" xfId="8512"/>
    <cellStyle name="Vírgula 7 3 3 2 2 2 3" xfId="6705"/>
    <cellStyle name="Vírgula 7 3 3 2 2 2 3 2" xfId="8513"/>
    <cellStyle name="Vírgula 7 3 3 2 2 2 4" xfId="6706"/>
    <cellStyle name="Vírgula 7 3 3 2 2 2 4 2" xfId="8514"/>
    <cellStyle name="Vírgula 7 3 3 2 2 2 5" xfId="8511"/>
    <cellStyle name="Vírgula 7 3 3 2 2 3" xfId="6707"/>
    <cellStyle name="Vírgula 7 3 3 2 2 3 2" xfId="8515"/>
    <cellStyle name="Vírgula 7 3 3 2 2 4" xfId="6708"/>
    <cellStyle name="Vírgula 7 3 3 2 2 4 2" xfId="8516"/>
    <cellStyle name="Vírgula 7 3 3 2 2 5" xfId="6709"/>
    <cellStyle name="Vírgula 7 3 3 2 2 5 2" xfId="8517"/>
    <cellStyle name="Vírgula 7 3 3 2 2 6" xfId="8510"/>
    <cellStyle name="Vírgula 7 3 3 2 3" xfId="6710"/>
    <cellStyle name="Vírgula 7 3 3 2 3 2" xfId="6711"/>
    <cellStyle name="Vírgula 7 3 3 2 3 2 2" xfId="8519"/>
    <cellStyle name="Vírgula 7 3 3 2 3 3" xfId="6712"/>
    <cellStyle name="Vírgula 7 3 3 2 3 3 2" xfId="8520"/>
    <cellStyle name="Vírgula 7 3 3 2 3 4" xfId="6713"/>
    <cellStyle name="Vírgula 7 3 3 2 3 4 2" xfId="8521"/>
    <cellStyle name="Vírgula 7 3 3 2 3 5" xfId="8518"/>
    <cellStyle name="Vírgula 7 3 3 2 4" xfId="6714"/>
    <cellStyle name="Vírgula 7 3 3 2 4 2" xfId="8522"/>
    <cellStyle name="Vírgula 7 3 3 2 5" xfId="6715"/>
    <cellStyle name="Vírgula 7 3 3 2 5 2" xfId="8523"/>
    <cellStyle name="Vírgula 7 3 3 2 6" xfId="6716"/>
    <cellStyle name="Vírgula 7 3 3 2 6 2" xfId="8524"/>
    <cellStyle name="Vírgula 7 3 3 2 7" xfId="8509"/>
    <cellStyle name="Vírgula 7 3 3 3" xfId="6717"/>
    <cellStyle name="Vírgula 7 3 3 3 2" xfId="6718"/>
    <cellStyle name="Vírgula 7 3 3 3 2 2" xfId="6719"/>
    <cellStyle name="Vírgula 7 3 3 3 2 2 2" xfId="8527"/>
    <cellStyle name="Vírgula 7 3 3 3 2 3" xfId="6720"/>
    <cellStyle name="Vírgula 7 3 3 3 2 3 2" xfId="8528"/>
    <cellStyle name="Vírgula 7 3 3 3 2 4" xfId="6721"/>
    <cellStyle name="Vírgula 7 3 3 3 2 4 2" xfId="8529"/>
    <cellStyle name="Vírgula 7 3 3 3 2 5" xfId="8526"/>
    <cellStyle name="Vírgula 7 3 3 3 3" xfId="6722"/>
    <cellStyle name="Vírgula 7 3 3 3 3 2" xfId="8530"/>
    <cellStyle name="Vírgula 7 3 3 3 4" xfId="6723"/>
    <cellStyle name="Vírgula 7 3 3 3 4 2" xfId="8531"/>
    <cellStyle name="Vírgula 7 3 3 3 5" xfId="6724"/>
    <cellStyle name="Vírgula 7 3 3 3 5 2" xfId="8532"/>
    <cellStyle name="Vírgula 7 3 3 3 6" xfId="8525"/>
    <cellStyle name="Vírgula 7 3 3 4" xfId="6725"/>
    <cellStyle name="Vírgula 7 3 3 4 2" xfId="6726"/>
    <cellStyle name="Vírgula 7 3 3 4 2 2" xfId="8534"/>
    <cellStyle name="Vírgula 7 3 3 4 3" xfId="6727"/>
    <cellStyle name="Vírgula 7 3 3 4 3 2" xfId="8535"/>
    <cellStyle name="Vírgula 7 3 3 4 4" xfId="6728"/>
    <cellStyle name="Vírgula 7 3 3 4 4 2" xfId="8536"/>
    <cellStyle name="Vírgula 7 3 3 4 5" xfId="8533"/>
    <cellStyle name="Vírgula 7 3 3 5" xfId="6729"/>
    <cellStyle name="Vírgula 7 3 3 5 2" xfId="6730"/>
    <cellStyle name="Vírgula 7 3 3 5 2 2" xfId="8538"/>
    <cellStyle name="Vírgula 7 3 3 5 3" xfId="6731"/>
    <cellStyle name="Vírgula 7 3 3 5 3 2" xfId="8539"/>
    <cellStyle name="Vírgula 7 3 3 5 4" xfId="6732"/>
    <cellStyle name="Vírgula 7 3 3 5 4 2" xfId="8540"/>
    <cellStyle name="Vírgula 7 3 3 5 5" xfId="8537"/>
    <cellStyle name="Vírgula 7 3 3 6" xfId="6733"/>
    <cellStyle name="Vírgula 7 3 3 6 2" xfId="6734"/>
    <cellStyle name="Vírgula 7 3 3 6 2 2" xfId="8542"/>
    <cellStyle name="Vírgula 7 3 3 6 3" xfId="6735"/>
    <cellStyle name="Vírgula 7 3 3 6 3 2" xfId="8543"/>
    <cellStyle name="Vírgula 7 3 3 6 4" xfId="8541"/>
    <cellStyle name="Vírgula 7 3 3 7" xfId="6736"/>
    <cellStyle name="Vírgula 7 3 3 7 2" xfId="8544"/>
    <cellStyle name="Vírgula 7 3 3 8" xfId="6737"/>
    <cellStyle name="Vírgula 7 3 3 8 2" xfId="8545"/>
    <cellStyle name="Vírgula 7 3 3 9" xfId="6738"/>
    <cellStyle name="Vírgula 7 3 3 9 2" xfId="8546"/>
    <cellStyle name="Vírgula 7 3 4" xfId="6739"/>
    <cellStyle name="Vírgula 7 3 4 2" xfId="6740"/>
    <cellStyle name="Vírgula 7 3 4 2 2" xfId="6741"/>
    <cellStyle name="Vírgula 7 3 4 2 2 2" xfId="6742"/>
    <cellStyle name="Vírgula 7 3 4 2 2 2 2" xfId="8550"/>
    <cellStyle name="Vírgula 7 3 4 2 2 3" xfId="6743"/>
    <cellStyle name="Vírgula 7 3 4 2 2 3 2" xfId="8551"/>
    <cellStyle name="Vírgula 7 3 4 2 2 4" xfId="6744"/>
    <cellStyle name="Vírgula 7 3 4 2 2 4 2" xfId="8552"/>
    <cellStyle name="Vírgula 7 3 4 2 2 5" xfId="8549"/>
    <cellStyle name="Vírgula 7 3 4 2 3" xfId="6745"/>
    <cellStyle name="Vírgula 7 3 4 2 3 2" xfId="8553"/>
    <cellStyle name="Vírgula 7 3 4 2 4" xfId="6746"/>
    <cellStyle name="Vírgula 7 3 4 2 4 2" xfId="8554"/>
    <cellStyle name="Vírgula 7 3 4 2 5" xfId="6747"/>
    <cellStyle name="Vírgula 7 3 4 2 5 2" xfId="8555"/>
    <cellStyle name="Vírgula 7 3 4 2 6" xfId="8548"/>
    <cellStyle name="Vírgula 7 3 4 3" xfId="6748"/>
    <cellStyle name="Vírgula 7 3 4 3 2" xfId="6749"/>
    <cellStyle name="Vírgula 7 3 4 3 2 2" xfId="8557"/>
    <cellStyle name="Vírgula 7 3 4 3 3" xfId="6750"/>
    <cellStyle name="Vírgula 7 3 4 3 3 2" xfId="8558"/>
    <cellStyle name="Vírgula 7 3 4 3 4" xfId="6751"/>
    <cellStyle name="Vírgula 7 3 4 3 4 2" xfId="8559"/>
    <cellStyle name="Vírgula 7 3 4 3 5" xfId="8556"/>
    <cellStyle name="Vírgula 7 3 4 4" xfId="6752"/>
    <cellStyle name="Vírgula 7 3 4 4 2" xfId="8560"/>
    <cellStyle name="Vírgula 7 3 4 5" xfId="6753"/>
    <cellStyle name="Vírgula 7 3 4 5 2" xfId="8561"/>
    <cellStyle name="Vírgula 7 3 4 6" xfId="6754"/>
    <cellStyle name="Vírgula 7 3 4 6 2" xfId="8562"/>
    <cellStyle name="Vírgula 7 3 4 7" xfId="8547"/>
    <cellStyle name="Vírgula 7 3 5" xfId="6755"/>
    <cellStyle name="Vírgula 7 3 5 2" xfId="6756"/>
    <cellStyle name="Vírgula 7 3 5 2 2" xfId="6757"/>
    <cellStyle name="Vírgula 7 3 5 2 2 2" xfId="6758"/>
    <cellStyle name="Vírgula 7 3 5 2 2 2 2" xfId="8566"/>
    <cellStyle name="Vírgula 7 3 5 2 2 3" xfId="6759"/>
    <cellStyle name="Vírgula 7 3 5 2 2 3 2" xfId="8567"/>
    <cellStyle name="Vírgula 7 3 5 2 2 4" xfId="6760"/>
    <cellStyle name="Vírgula 7 3 5 2 2 4 2" xfId="8568"/>
    <cellStyle name="Vírgula 7 3 5 2 2 5" xfId="8565"/>
    <cellStyle name="Vírgula 7 3 5 2 3" xfId="6761"/>
    <cellStyle name="Vírgula 7 3 5 2 3 2" xfId="8569"/>
    <cellStyle name="Vírgula 7 3 5 2 4" xfId="6762"/>
    <cellStyle name="Vírgula 7 3 5 2 4 2" xfId="8570"/>
    <cellStyle name="Vírgula 7 3 5 2 5" xfId="6763"/>
    <cellStyle name="Vírgula 7 3 5 2 5 2" xfId="8571"/>
    <cellStyle name="Vírgula 7 3 5 2 6" xfId="8564"/>
    <cellStyle name="Vírgula 7 3 5 3" xfId="6764"/>
    <cellStyle name="Vírgula 7 3 5 3 2" xfId="6765"/>
    <cellStyle name="Vírgula 7 3 5 3 2 2" xfId="8573"/>
    <cellStyle name="Vírgula 7 3 5 3 3" xfId="6766"/>
    <cellStyle name="Vírgula 7 3 5 3 3 2" xfId="8574"/>
    <cellStyle name="Vírgula 7 3 5 3 4" xfId="6767"/>
    <cellStyle name="Vírgula 7 3 5 3 4 2" xfId="8575"/>
    <cellStyle name="Vírgula 7 3 5 3 5" xfId="8572"/>
    <cellStyle name="Vírgula 7 3 5 4" xfId="6768"/>
    <cellStyle name="Vírgula 7 3 5 4 2" xfId="8576"/>
    <cellStyle name="Vírgula 7 3 5 5" xfId="6769"/>
    <cellStyle name="Vírgula 7 3 5 5 2" xfId="8577"/>
    <cellStyle name="Vírgula 7 3 5 6" xfId="6770"/>
    <cellStyle name="Vírgula 7 3 5 6 2" xfId="8578"/>
    <cellStyle name="Vírgula 7 3 5 7" xfId="8563"/>
    <cellStyle name="Vírgula 7 3 6" xfId="6771"/>
    <cellStyle name="Vírgula 7 3 6 2" xfId="6772"/>
    <cellStyle name="Vírgula 7 3 6 2 2" xfId="6773"/>
    <cellStyle name="Vírgula 7 3 6 2 2 2" xfId="6774"/>
    <cellStyle name="Vírgula 7 3 6 2 2 2 2" xfId="8582"/>
    <cellStyle name="Vírgula 7 3 6 2 2 3" xfId="6775"/>
    <cellStyle name="Vírgula 7 3 6 2 2 3 2" xfId="8583"/>
    <cellStyle name="Vírgula 7 3 6 2 2 4" xfId="6776"/>
    <cellStyle name="Vírgula 7 3 6 2 2 4 2" xfId="8584"/>
    <cellStyle name="Vírgula 7 3 6 2 2 5" xfId="8581"/>
    <cellStyle name="Vírgula 7 3 6 2 3" xfId="6777"/>
    <cellStyle name="Vírgula 7 3 6 2 3 2" xfId="8585"/>
    <cellStyle name="Vírgula 7 3 6 2 4" xfId="6778"/>
    <cellStyle name="Vírgula 7 3 6 2 4 2" xfId="8586"/>
    <cellStyle name="Vírgula 7 3 6 2 5" xfId="6779"/>
    <cellStyle name="Vírgula 7 3 6 2 5 2" xfId="8587"/>
    <cellStyle name="Vírgula 7 3 6 2 6" xfId="8580"/>
    <cellStyle name="Vírgula 7 3 6 3" xfId="6780"/>
    <cellStyle name="Vírgula 7 3 6 3 2" xfId="6781"/>
    <cellStyle name="Vírgula 7 3 6 3 2 2" xfId="8589"/>
    <cellStyle name="Vírgula 7 3 6 3 3" xfId="6782"/>
    <cellStyle name="Vírgula 7 3 6 3 3 2" xfId="8590"/>
    <cellStyle name="Vírgula 7 3 6 3 4" xfId="6783"/>
    <cellStyle name="Vírgula 7 3 6 3 4 2" xfId="8591"/>
    <cellStyle name="Vírgula 7 3 6 3 5" xfId="8588"/>
    <cellStyle name="Vírgula 7 3 6 4" xfId="6784"/>
    <cellStyle name="Vírgula 7 3 6 4 2" xfId="8592"/>
    <cellStyle name="Vírgula 7 3 6 5" xfId="6785"/>
    <cellStyle name="Vírgula 7 3 6 5 2" xfId="8593"/>
    <cellStyle name="Vírgula 7 3 6 6" xfId="6786"/>
    <cellStyle name="Vírgula 7 3 6 6 2" xfId="8594"/>
    <cellStyle name="Vírgula 7 3 6 7" xfId="8579"/>
    <cellStyle name="Vírgula 7 3 7" xfId="6787"/>
    <cellStyle name="Vírgula 7 3 7 2" xfId="6788"/>
    <cellStyle name="Vírgula 7 3 7 2 2" xfId="6789"/>
    <cellStyle name="Vírgula 7 3 7 2 2 2" xfId="8597"/>
    <cellStyle name="Vírgula 7 3 7 2 3" xfId="6790"/>
    <cellStyle name="Vírgula 7 3 7 2 3 2" xfId="8598"/>
    <cellStyle name="Vírgula 7 3 7 2 4" xfId="6791"/>
    <cellStyle name="Vírgula 7 3 7 2 4 2" xfId="8599"/>
    <cellStyle name="Vírgula 7 3 7 2 5" xfId="8596"/>
    <cellStyle name="Vírgula 7 3 7 3" xfId="6792"/>
    <cellStyle name="Vírgula 7 3 7 3 2" xfId="8600"/>
    <cellStyle name="Vírgula 7 3 7 4" xfId="6793"/>
    <cellStyle name="Vírgula 7 3 7 4 2" xfId="8601"/>
    <cellStyle name="Vírgula 7 3 7 5" xfId="6794"/>
    <cellStyle name="Vírgula 7 3 7 5 2" xfId="8602"/>
    <cellStyle name="Vírgula 7 3 7 6" xfId="8595"/>
    <cellStyle name="Vírgula 7 3 8" xfId="6795"/>
    <cellStyle name="Vírgula 7 3 8 2" xfId="6796"/>
    <cellStyle name="Vírgula 7 3 8 2 2" xfId="8604"/>
    <cellStyle name="Vírgula 7 3 8 3" xfId="6797"/>
    <cellStyle name="Vírgula 7 3 8 3 2" xfId="8605"/>
    <cellStyle name="Vírgula 7 3 8 4" xfId="6798"/>
    <cellStyle name="Vírgula 7 3 8 4 2" xfId="8606"/>
    <cellStyle name="Vírgula 7 3 8 5" xfId="8603"/>
    <cellStyle name="Vírgula 7 3 9" xfId="6799"/>
    <cellStyle name="Vírgula 7 3 9 2" xfId="6800"/>
    <cellStyle name="Vírgula 7 3 9 2 2" xfId="8608"/>
    <cellStyle name="Vírgula 7 3 9 3" xfId="6801"/>
    <cellStyle name="Vírgula 7 3 9 3 2" xfId="8609"/>
    <cellStyle name="Vírgula 7 3 9 4" xfId="6802"/>
    <cellStyle name="Vírgula 7 3 9 4 2" xfId="8610"/>
    <cellStyle name="Vírgula 7 3 9 5" xfId="8607"/>
    <cellStyle name="Vírgula 7 4" xfId="6803"/>
    <cellStyle name="Vírgula 7 4 10" xfId="6804"/>
    <cellStyle name="Vírgula 7 4 10 2" xfId="6805"/>
    <cellStyle name="Vírgula 7 4 10 2 2" xfId="8613"/>
    <cellStyle name="Vírgula 7 4 10 3" xfId="6806"/>
    <cellStyle name="Vírgula 7 4 10 3 2" xfId="8614"/>
    <cellStyle name="Vírgula 7 4 10 4" xfId="8612"/>
    <cellStyle name="Vírgula 7 4 11" xfId="6807"/>
    <cellStyle name="Vírgula 7 4 11 2" xfId="8615"/>
    <cellStyle name="Vírgula 7 4 12" xfId="6808"/>
    <cellStyle name="Vírgula 7 4 12 2" xfId="8616"/>
    <cellStyle name="Vírgula 7 4 13" xfId="6809"/>
    <cellStyle name="Vírgula 7 4 13 2" xfId="8617"/>
    <cellStyle name="Vírgula 7 4 14" xfId="8611"/>
    <cellStyle name="Vírgula 7 4 2" xfId="6810"/>
    <cellStyle name="Vírgula 7 4 2 10" xfId="6811"/>
    <cellStyle name="Vírgula 7 4 2 10 2" xfId="8619"/>
    <cellStyle name="Vírgula 7 4 2 11" xfId="6812"/>
    <cellStyle name="Vírgula 7 4 2 11 2" xfId="8620"/>
    <cellStyle name="Vírgula 7 4 2 12" xfId="8618"/>
    <cellStyle name="Vírgula 7 4 2 2" xfId="6813"/>
    <cellStyle name="Vírgula 7 4 2 2 10" xfId="6814"/>
    <cellStyle name="Vírgula 7 4 2 2 10 2" xfId="8622"/>
    <cellStyle name="Vírgula 7 4 2 2 11" xfId="8621"/>
    <cellStyle name="Vírgula 7 4 2 2 2" xfId="6815"/>
    <cellStyle name="Vírgula 7 4 2 2 2 2" xfId="6816"/>
    <cellStyle name="Vírgula 7 4 2 2 2 2 2" xfId="6817"/>
    <cellStyle name="Vírgula 7 4 2 2 2 2 2 2" xfId="6818"/>
    <cellStyle name="Vírgula 7 4 2 2 2 2 2 2 2" xfId="8626"/>
    <cellStyle name="Vírgula 7 4 2 2 2 2 2 3" xfId="6819"/>
    <cellStyle name="Vírgula 7 4 2 2 2 2 2 3 2" xfId="8627"/>
    <cellStyle name="Vírgula 7 4 2 2 2 2 2 4" xfId="6820"/>
    <cellStyle name="Vírgula 7 4 2 2 2 2 2 4 2" xfId="8628"/>
    <cellStyle name="Vírgula 7 4 2 2 2 2 2 5" xfId="8625"/>
    <cellStyle name="Vírgula 7 4 2 2 2 2 3" xfId="6821"/>
    <cellStyle name="Vírgula 7 4 2 2 2 2 3 2" xfId="8629"/>
    <cellStyle name="Vírgula 7 4 2 2 2 2 4" xfId="6822"/>
    <cellStyle name="Vírgula 7 4 2 2 2 2 4 2" xfId="8630"/>
    <cellStyle name="Vírgula 7 4 2 2 2 2 5" xfId="6823"/>
    <cellStyle name="Vírgula 7 4 2 2 2 2 5 2" xfId="8631"/>
    <cellStyle name="Vírgula 7 4 2 2 2 2 6" xfId="8624"/>
    <cellStyle name="Vírgula 7 4 2 2 2 3" xfId="6824"/>
    <cellStyle name="Vírgula 7 4 2 2 2 3 2" xfId="6825"/>
    <cellStyle name="Vírgula 7 4 2 2 2 3 2 2" xfId="8633"/>
    <cellStyle name="Vírgula 7 4 2 2 2 3 3" xfId="6826"/>
    <cellStyle name="Vírgula 7 4 2 2 2 3 3 2" xfId="8634"/>
    <cellStyle name="Vírgula 7 4 2 2 2 3 4" xfId="6827"/>
    <cellStyle name="Vírgula 7 4 2 2 2 3 4 2" xfId="8635"/>
    <cellStyle name="Vírgula 7 4 2 2 2 3 5" xfId="8632"/>
    <cellStyle name="Vírgula 7 4 2 2 2 4" xfId="6828"/>
    <cellStyle name="Vírgula 7 4 2 2 2 4 2" xfId="8636"/>
    <cellStyle name="Vírgula 7 4 2 2 2 5" xfId="6829"/>
    <cellStyle name="Vírgula 7 4 2 2 2 5 2" xfId="8637"/>
    <cellStyle name="Vírgula 7 4 2 2 2 6" xfId="6830"/>
    <cellStyle name="Vírgula 7 4 2 2 2 6 2" xfId="8638"/>
    <cellStyle name="Vírgula 7 4 2 2 2 7" xfId="8623"/>
    <cellStyle name="Vírgula 7 4 2 2 3" xfId="6831"/>
    <cellStyle name="Vírgula 7 4 2 2 3 2" xfId="6832"/>
    <cellStyle name="Vírgula 7 4 2 2 3 2 2" xfId="6833"/>
    <cellStyle name="Vírgula 7 4 2 2 3 2 2 2" xfId="6834"/>
    <cellStyle name="Vírgula 7 4 2 2 3 2 2 2 2" xfId="8642"/>
    <cellStyle name="Vírgula 7 4 2 2 3 2 2 3" xfId="6835"/>
    <cellStyle name="Vírgula 7 4 2 2 3 2 2 3 2" xfId="8643"/>
    <cellStyle name="Vírgula 7 4 2 2 3 2 2 4" xfId="6836"/>
    <cellStyle name="Vírgula 7 4 2 2 3 2 2 4 2" xfId="8644"/>
    <cellStyle name="Vírgula 7 4 2 2 3 2 2 5" xfId="8641"/>
    <cellStyle name="Vírgula 7 4 2 2 3 2 3" xfId="6837"/>
    <cellStyle name="Vírgula 7 4 2 2 3 2 3 2" xfId="8645"/>
    <cellStyle name="Vírgula 7 4 2 2 3 2 4" xfId="6838"/>
    <cellStyle name="Vírgula 7 4 2 2 3 2 4 2" xfId="8646"/>
    <cellStyle name="Vírgula 7 4 2 2 3 2 5" xfId="6839"/>
    <cellStyle name="Vírgula 7 4 2 2 3 2 5 2" xfId="8647"/>
    <cellStyle name="Vírgula 7 4 2 2 3 2 6" xfId="8640"/>
    <cellStyle name="Vírgula 7 4 2 2 3 3" xfId="6840"/>
    <cellStyle name="Vírgula 7 4 2 2 3 3 2" xfId="6841"/>
    <cellStyle name="Vírgula 7 4 2 2 3 3 2 2" xfId="8649"/>
    <cellStyle name="Vírgula 7 4 2 2 3 3 3" xfId="6842"/>
    <cellStyle name="Vírgula 7 4 2 2 3 3 3 2" xfId="8650"/>
    <cellStyle name="Vírgula 7 4 2 2 3 3 4" xfId="6843"/>
    <cellStyle name="Vírgula 7 4 2 2 3 3 4 2" xfId="8651"/>
    <cellStyle name="Vírgula 7 4 2 2 3 3 5" xfId="8648"/>
    <cellStyle name="Vírgula 7 4 2 2 3 4" xfId="6844"/>
    <cellStyle name="Vírgula 7 4 2 2 3 4 2" xfId="8652"/>
    <cellStyle name="Vírgula 7 4 2 2 3 5" xfId="6845"/>
    <cellStyle name="Vírgula 7 4 2 2 3 5 2" xfId="8653"/>
    <cellStyle name="Vírgula 7 4 2 2 3 6" xfId="6846"/>
    <cellStyle name="Vírgula 7 4 2 2 3 6 2" xfId="8654"/>
    <cellStyle name="Vírgula 7 4 2 2 3 7" xfId="8639"/>
    <cellStyle name="Vírgula 7 4 2 2 4" xfId="6847"/>
    <cellStyle name="Vírgula 7 4 2 2 4 2" xfId="6848"/>
    <cellStyle name="Vírgula 7 4 2 2 4 2 2" xfId="6849"/>
    <cellStyle name="Vírgula 7 4 2 2 4 2 2 2" xfId="8657"/>
    <cellStyle name="Vírgula 7 4 2 2 4 2 3" xfId="6850"/>
    <cellStyle name="Vírgula 7 4 2 2 4 2 3 2" xfId="8658"/>
    <cellStyle name="Vírgula 7 4 2 2 4 2 4" xfId="6851"/>
    <cellStyle name="Vírgula 7 4 2 2 4 2 4 2" xfId="8659"/>
    <cellStyle name="Vírgula 7 4 2 2 4 2 5" xfId="8656"/>
    <cellStyle name="Vírgula 7 4 2 2 4 3" xfId="6852"/>
    <cellStyle name="Vírgula 7 4 2 2 4 3 2" xfId="8660"/>
    <cellStyle name="Vírgula 7 4 2 2 4 4" xfId="6853"/>
    <cellStyle name="Vírgula 7 4 2 2 4 4 2" xfId="8661"/>
    <cellStyle name="Vírgula 7 4 2 2 4 5" xfId="6854"/>
    <cellStyle name="Vírgula 7 4 2 2 4 5 2" xfId="8662"/>
    <cellStyle name="Vírgula 7 4 2 2 4 6" xfId="8655"/>
    <cellStyle name="Vírgula 7 4 2 2 5" xfId="6855"/>
    <cellStyle name="Vírgula 7 4 2 2 5 2" xfId="6856"/>
    <cellStyle name="Vírgula 7 4 2 2 5 2 2" xfId="8664"/>
    <cellStyle name="Vírgula 7 4 2 2 5 3" xfId="6857"/>
    <cellStyle name="Vírgula 7 4 2 2 5 3 2" xfId="8665"/>
    <cellStyle name="Vírgula 7 4 2 2 5 4" xfId="6858"/>
    <cellStyle name="Vírgula 7 4 2 2 5 4 2" xfId="8666"/>
    <cellStyle name="Vírgula 7 4 2 2 5 5" xfId="8663"/>
    <cellStyle name="Vírgula 7 4 2 2 6" xfId="6859"/>
    <cellStyle name="Vírgula 7 4 2 2 6 2" xfId="6860"/>
    <cellStyle name="Vírgula 7 4 2 2 6 2 2" xfId="8668"/>
    <cellStyle name="Vírgula 7 4 2 2 6 3" xfId="6861"/>
    <cellStyle name="Vírgula 7 4 2 2 6 3 2" xfId="8669"/>
    <cellStyle name="Vírgula 7 4 2 2 6 4" xfId="6862"/>
    <cellStyle name="Vírgula 7 4 2 2 6 4 2" xfId="8670"/>
    <cellStyle name="Vírgula 7 4 2 2 6 5" xfId="8667"/>
    <cellStyle name="Vírgula 7 4 2 2 7" xfId="6863"/>
    <cellStyle name="Vírgula 7 4 2 2 7 2" xfId="6864"/>
    <cellStyle name="Vírgula 7 4 2 2 7 2 2" xfId="8672"/>
    <cellStyle name="Vírgula 7 4 2 2 7 3" xfId="6865"/>
    <cellStyle name="Vírgula 7 4 2 2 7 3 2" xfId="8673"/>
    <cellStyle name="Vírgula 7 4 2 2 7 4" xfId="8671"/>
    <cellStyle name="Vírgula 7 4 2 2 8" xfId="6866"/>
    <cellStyle name="Vírgula 7 4 2 2 8 2" xfId="8674"/>
    <cellStyle name="Vírgula 7 4 2 2 9" xfId="6867"/>
    <cellStyle name="Vírgula 7 4 2 2 9 2" xfId="8675"/>
    <cellStyle name="Vírgula 7 4 2 3" xfId="6868"/>
    <cellStyle name="Vírgula 7 4 2 3 2" xfId="6869"/>
    <cellStyle name="Vírgula 7 4 2 3 2 2" xfId="6870"/>
    <cellStyle name="Vírgula 7 4 2 3 2 2 2" xfId="6871"/>
    <cellStyle name="Vírgula 7 4 2 3 2 2 2 2" xfId="8679"/>
    <cellStyle name="Vírgula 7 4 2 3 2 2 3" xfId="6872"/>
    <cellStyle name="Vírgula 7 4 2 3 2 2 3 2" xfId="8680"/>
    <cellStyle name="Vírgula 7 4 2 3 2 2 4" xfId="6873"/>
    <cellStyle name="Vírgula 7 4 2 3 2 2 4 2" xfId="8681"/>
    <cellStyle name="Vírgula 7 4 2 3 2 2 5" xfId="8678"/>
    <cellStyle name="Vírgula 7 4 2 3 2 3" xfId="6874"/>
    <cellStyle name="Vírgula 7 4 2 3 2 3 2" xfId="8682"/>
    <cellStyle name="Vírgula 7 4 2 3 2 4" xfId="6875"/>
    <cellStyle name="Vírgula 7 4 2 3 2 4 2" xfId="8683"/>
    <cellStyle name="Vírgula 7 4 2 3 2 5" xfId="6876"/>
    <cellStyle name="Vírgula 7 4 2 3 2 5 2" xfId="8684"/>
    <cellStyle name="Vírgula 7 4 2 3 2 6" xfId="8677"/>
    <cellStyle name="Vírgula 7 4 2 3 3" xfId="6877"/>
    <cellStyle name="Vírgula 7 4 2 3 3 2" xfId="6878"/>
    <cellStyle name="Vírgula 7 4 2 3 3 2 2" xfId="8686"/>
    <cellStyle name="Vírgula 7 4 2 3 3 3" xfId="6879"/>
    <cellStyle name="Vírgula 7 4 2 3 3 3 2" xfId="8687"/>
    <cellStyle name="Vírgula 7 4 2 3 3 4" xfId="6880"/>
    <cellStyle name="Vírgula 7 4 2 3 3 4 2" xfId="8688"/>
    <cellStyle name="Vírgula 7 4 2 3 3 5" xfId="8685"/>
    <cellStyle name="Vírgula 7 4 2 3 4" xfId="6881"/>
    <cellStyle name="Vírgula 7 4 2 3 4 2" xfId="8689"/>
    <cellStyle name="Vírgula 7 4 2 3 5" xfId="6882"/>
    <cellStyle name="Vírgula 7 4 2 3 5 2" xfId="8690"/>
    <cellStyle name="Vírgula 7 4 2 3 6" xfId="6883"/>
    <cellStyle name="Vírgula 7 4 2 3 6 2" xfId="8691"/>
    <cellStyle name="Vírgula 7 4 2 3 7" xfId="8676"/>
    <cellStyle name="Vírgula 7 4 2 4" xfId="6884"/>
    <cellStyle name="Vírgula 7 4 2 4 2" xfId="6885"/>
    <cellStyle name="Vírgula 7 4 2 4 2 2" xfId="6886"/>
    <cellStyle name="Vírgula 7 4 2 4 2 2 2" xfId="6887"/>
    <cellStyle name="Vírgula 7 4 2 4 2 2 2 2" xfId="8695"/>
    <cellStyle name="Vírgula 7 4 2 4 2 2 3" xfId="6888"/>
    <cellStyle name="Vírgula 7 4 2 4 2 2 3 2" xfId="8696"/>
    <cellStyle name="Vírgula 7 4 2 4 2 2 4" xfId="6889"/>
    <cellStyle name="Vírgula 7 4 2 4 2 2 4 2" xfId="8697"/>
    <cellStyle name="Vírgula 7 4 2 4 2 2 5" xfId="8694"/>
    <cellStyle name="Vírgula 7 4 2 4 2 3" xfId="6890"/>
    <cellStyle name="Vírgula 7 4 2 4 2 3 2" xfId="8698"/>
    <cellStyle name="Vírgula 7 4 2 4 2 4" xfId="6891"/>
    <cellStyle name="Vírgula 7 4 2 4 2 4 2" xfId="8699"/>
    <cellStyle name="Vírgula 7 4 2 4 2 5" xfId="6892"/>
    <cellStyle name="Vírgula 7 4 2 4 2 5 2" xfId="8700"/>
    <cellStyle name="Vírgula 7 4 2 4 2 6" xfId="8693"/>
    <cellStyle name="Vírgula 7 4 2 4 3" xfId="6893"/>
    <cellStyle name="Vírgula 7 4 2 4 3 2" xfId="6894"/>
    <cellStyle name="Vírgula 7 4 2 4 3 2 2" xfId="8702"/>
    <cellStyle name="Vírgula 7 4 2 4 3 3" xfId="6895"/>
    <cellStyle name="Vírgula 7 4 2 4 3 3 2" xfId="8703"/>
    <cellStyle name="Vírgula 7 4 2 4 3 4" xfId="6896"/>
    <cellStyle name="Vírgula 7 4 2 4 3 4 2" xfId="8704"/>
    <cellStyle name="Vírgula 7 4 2 4 3 5" xfId="8701"/>
    <cellStyle name="Vírgula 7 4 2 4 4" xfId="6897"/>
    <cellStyle name="Vírgula 7 4 2 4 4 2" xfId="8705"/>
    <cellStyle name="Vírgula 7 4 2 4 5" xfId="6898"/>
    <cellStyle name="Vírgula 7 4 2 4 5 2" xfId="8706"/>
    <cellStyle name="Vírgula 7 4 2 4 6" xfId="6899"/>
    <cellStyle name="Vírgula 7 4 2 4 6 2" xfId="8707"/>
    <cellStyle name="Vírgula 7 4 2 4 7" xfId="8692"/>
    <cellStyle name="Vírgula 7 4 2 5" xfId="6900"/>
    <cellStyle name="Vírgula 7 4 2 5 2" xfId="6901"/>
    <cellStyle name="Vírgula 7 4 2 5 2 2" xfId="6902"/>
    <cellStyle name="Vírgula 7 4 2 5 2 2 2" xfId="8710"/>
    <cellStyle name="Vírgula 7 4 2 5 2 3" xfId="6903"/>
    <cellStyle name="Vírgula 7 4 2 5 2 3 2" xfId="8711"/>
    <cellStyle name="Vírgula 7 4 2 5 2 4" xfId="6904"/>
    <cellStyle name="Vírgula 7 4 2 5 2 4 2" xfId="8712"/>
    <cellStyle name="Vírgula 7 4 2 5 2 5" xfId="8709"/>
    <cellStyle name="Vírgula 7 4 2 5 3" xfId="6905"/>
    <cellStyle name="Vírgula 7 4 2 5 3 2" xfId="8713"/>
    <cellStyle name="Vírgula 7 4 2 5 4" xfId="6906"/>
    <cellStyle name="Vírgula 7 4 2 5 4 2" xfId="8714"/>
    <cellStyle name="Vírgula 7 4 2 5 5" xfId="6907"/>
    <cellStyle name="Vírgula 7 4 2 5 5 2" xfId="8715"/>
    <cellStyle name="Vírgula 7 4 2 5 6" xfId="8708"/>
    <cellStyle name="Vírgula 7 4 2 6" xfId="6908"/>
    <cellStyle name="Vírgula 7 4 2 6 2" xfId="6909"/>
    <cellStyle name="Vírgula 7 4 2 6 2 2" xfId="8717"/>
    <cellStyle name="Vírgula 7 4 2 6 3" xfId="6910"/>
    <cellStyle name="Vírgula 7 4 2 6 3 2" xfId="8718"/>
    <cellStyle name="Vírgula 7 4 2 6 4" xfId="6911"/>
    <cellStyle name="Vírgula 7 4 2 6 4 2" xfId="8719"/>
    <cellStyle name="Vírgula 7 4 2 6 5" xfId="8716"/>
    <cellStyle name="Vírgula 7 4 2 7" xfId="6912"/>
    <cellStyle name="Vírgula 7 4 2 7 2" xfId="6913"/>
    <cellStyle name="Vírgula 7 4 2 7 2 2" xfId="8721"/>
    <cellStyle name="Vírgula 7 4 2 7 3" xfId="6914"/>
    <cellStyle name="Vírgula 7 4 2 7 3 2" xfId="8722"/>
    <cellStyle name="Vírgula 7 4 2 7 4" xfId="6915"/>
    <cellStyle name="Vírgula 7 4 2 7 4 2" xfId="8723"/>
    <cellStyle name="Vírgula 7 4 2 7 5" xfId="8720"/>
    <cellStyle name="Vírgula 7 4 2 8" xfId="6916"/>
    <cellStyle name="Vírgula 7 4 2 8 2" xfId="6917"/>
    <cellStyle name="Vírgula 7 4 2 8 2 2" xfId="8725"/>
    <cellStyle name="Vírgula 7 4 2 8 3" xfId="6918"/>
    <cellStyle name="Vírgula 7 4 2 8 3 2" xfId="8726"/>
    <cellStyle name="Vírgula 7 4 2 8 4" xfId="8724"/>
    <cellStyle name="Vírgula 7 4 2 9" xfId="6919"/>
    <cellStyle name="Vírgula 7 4 2 9 2" xfId="8727"/>
    <cellStyle name="Vírgula 7 4 3" xfId="6920"/>
    <cellStyle name="Vírgula 7 4 3 10" xfId="8728"/>
    <cellStyle name="Vírgula 7 4 3 2" xfId="6921"/>
    <cellStyle name="Vírgula 7 4 3 2 2" xfId="6922"/>
    <cellStyle name="Vírgula 7 4 3 2 2 2" xfId="6923"/>
    <cellStyle name="Vírgula 7 4 3 2 2 2 2" xfId="6924"/>
    <cellStyle name="Vírgula 7 4 3 2 2 2 2 2" xfId="8732"/>
    <cellStyle name="Vírgula 7 4 3 2 2 2 3" xfId="6925"/>
    <cellStyle name="Vírgula 7 4 3 2 2 2 3 2" xfId="8733"/>
    <cellStyle name="Vírgula 7 4 3 2 2 2 4" xfId="6926"/>
    <cellStyle name="Vírgula 7 4 3 2 2 2 4 2" xfId="8734"/>
    <cellStyle name="Vírgula 7 4 3 2 2 2 5" xfId="8731"/>
    <cellStyle name="Vírgula 7 4 3 2 2 3" xfId="6927"/>
    <cellStyle name="Vírgula 7 4 3 2 2 3 2" xfId="8735"/>
    <cellStyle name="Vírgula 7 4 3 2 2 4" xfId="6928"/>
    <cellStyle name="Vírgula 7 4 3 2 2 4 2" xfId="8736"/>
    <cellStyle name="Vírgula 7 4 3 2 2 5" xfId="6929"/>
    <cellStyle name="Vírgula 7 4 3 2 2 5 2" xfId="8737"/>
    <cellStyle name="Vírgula 7 4 3 2 2 6" xfId="8730"/>
    <cellStyle name="Vírgula 7 4 3 2 3" xfId="6930"/>
    <cellStyle name="Vírgula 7 4 3 2 3 2" xfId="6931"/>
    <cellStyle name="Vírgula 7 4 3 2 3 2 2" xfId="8739"/>
    <cellStyle name="Vírgula 7 4 3 2 3 3" xfId="6932"/>
    <cellStyle name="Vírgula 7 4 3 2 3 3 2" xfId="8740"/>
    <cellStyle name="Vírgula 7 4 3 2 3 4" xfId="6933"/>
    <cellStyle name="Vírgula 7 4 3 2 3 4 2" xfId="8741"/>
    <cellStyle name="Vírgula 7 4 3 2 3 5" xfId="8738"/>
    <cellStyle name="Vírgula 7 4 3 2 4" xfId="6934"/>
    <cellStyle name="Vírgula 7 4 3 2 4 2" xfId="8742"/>
    <cellStyle name="Vírgula 7 4 3 2 5" xfId="6935"/>
    <cellStyle name="Vírgula 7 4 3 2 5 2" xfId="8743"/>
    <cellStyle name="Vírgula 7 4 3 2 6" xfId="6936"/>
    <cellStyle name="Vírgula 7 4 3 2 6 2" xfId="8744"/>
    <cellStyle name="Vírgula 7 4 3 2 7" xfId="8729"/>
    <cellStyle name="Vírgula 7 4 3 3" xfId="6937"/>
    <cellStyle name="Vírgula 7 4 3 3 2" xfId="6938"/>
    <cellStyle name="Vírgula 7 4 3 3 2 2" xfId="6939"/>
    <cellStyle name="Vírgula 7 4 3 3 2 2 2" xfId="8747"/>
    <cellStyle name="Vírgula 7 4 3 3 2 3" xfId="6940"/>
    <cellStyle name="Vírgula 7 4 3 3 2 3 2" xfId="8748"/>
    <cellStyle name="Vírgula 7 4 3 3 2 4" xfId="6941"/>
    <cellStyle name="Vírgula 7 4 3 3 2 4 2" xfId="8749"/>
    <cellStyle name="Vírgula 7 4 3 3 2 5" xfId="8746"/>
    <cellStyle name="Vírgula 7 4 3 3 3" xfId="6942"/>
    <cellStyle name="Vírgula 7 4 3 3 3 2" xfId="8750"/>
    <cellStyle name="Vírgula 7 4 3 3 4" xfId="6943"/>
    <cellStyle name="Vírgula 7 4 3 3 4 2" xfId="8751"/>
    <cellStyle name="Vírgula 7 4 3 3 5" xfId="6944"/>
    <cellStyle name="Vírgula 7 4 3 3 5 2" xfId="8752"/>
    <cellStyle name="Vírgula 7 4 3 3 6" xfId="8745"/>
    <cellStyle name="Vírgula 7 4 3 4" xfId="6945"/>
    <cellStyle name="Vírgula 7 4 3 4 2" xfId="6946"/>
    <cellStyle name="Vírgula 7 4 3 4 2 2" xfId="8754"/>
    <cellStyle name="Vírgula 7 4 3 4 3" xfId="6947"/>
    <cellStyle name="Vírgula 7 4 3 4 3 2" xfId="8755"/>
    <cellStyle name="Vírgula 7 4 3 4 4" xfId="6948"/>
    <cellStyle name="Vírgula 7 4 3 4 4 2" xfId="8756"/>
    <cellStyle name="Vírgula 7 4 3 4 5" xfId="8753"/>
    <cellStyle name="Vírgula 7 4 3 5" xfId="6949"/>
    <cellStyle name="Vírgula 7 4 3 5 2" xfId="6950"/>
    <cellStyle name="Vírgula 7 4 3 5 2 2" xfId="8758"/>
    <cellStyle name="Vírgula 7 4 3 5 3" xfId="6951"/>
    <cellStyle name="Vírgula 7 4 3 5 3 2" xfId="8759"/>
    <cellStyle name="Vírgula 7 4 3 5 4" xfId="6952"/>
    <cellStyle name="Vírgula 7 4 3 5 4 2" xfId="8760"/>
    <cellStyle name="Vírgula 7 4 3 5 5" xfId="8757"/>
    <cellStyle name="Vírgula 7 4 3 6" xfId="6953"/>
    <cellStyle name="Vírgula 7 4 3 6 2" xfId="6954"/>
    <cellStyle name="Vírgula 7 4 3 6 2 2" xfId="8762"/>
    <cellStyle name="Vírgula 7 4 3 6 3" xfId="6955"/>
    <cellStyle name="Vírgula 7 4 3 6 3 2" xfId="8763"/>
    <cellStyle name="Vírgula 7 4 3 6 4" xfId="8761"/>
    <cellStyle name="Vírgula 7 4 3 7" xfId="6956"/>
    <cellStyle name="Vírgula 7 4 3 7 2" xfId="8764"/>
    <cellStyle name="Vírgula 7 4 3 8" xfId="6957"/>
    <cellStyle name="Vírgula 7 4 3 8 2" xfId="8765"/>
    <cellStyle name="Vírgula 7 4 3 9" xfId="6958"/>
    <cellStyle name="Vírgula 7 4 3 9 2" xfId="8766"/>
    <cellStyle name="Vírgula 7 4 4" xfId="6959"/>
    <cellStyle name="Vírgula 7 4 4 2" xfId="6960"/>
    <cellStyle name="Vírgula 7 4 4 2 2" xfId="6961"/>
    <cellStyle name="Vírgula 7 4 4 2 2 2" xfId="6962"/>
    <cellStyle name="Vírgula 7 4 4 2 2 2 2" xfId="8770"/>
    <cellStyle name="Vírgula 7 4 4 2 2 3" xfId="6963"/>
    <cellStyle name="Vírgula 7 4 4 2 2 3 2" xfId="8771"/>
    <cellStyle name="Vírgula 7 4 4 2 2 4" xfId="6964"/>
    <cellStyle name="Vírgula 7 4 4 2 2 4 2" xfId="8772"/>
    <cellStyle name="Vírgula 7 4 4 2 2 5" xfId="8769"/>
    <cellStyle name="Vírgula 7 4 4 2 3" xfId="6965"/>
    <cellStyle name="Vírgula 7 4 4 2 3 2" xfId="8773"/>
    <cellStyle name="Vírgula 7 4 4 2 4" xfId="6966"/>
    <cellStyle name="Vírgula 7 4 4 2 4 2" xfId="8774"/>
    <cellStyle name="Vírgula 7 4 4 2 5" xfId="6967"/>
    <cellStyle name="Vírgula 7 4 4 2 5 2" xfId="8775"/>
    <cellStyle name="Vírgula 7 4 4 2 6" xfId="8768"/>
    <cellStyle name="Vírgula 7 4 4 3" xfId="6968"/>
    <cellStyle name="Vírgula 7 4 4 3 2" xfId="6969"/>
    <cellStyle name="Vírgula 7 4 4 3 2 2" xfId="8777"/>
    <cellStyle name="Vírgula 7 4 4 3 3" xfId="6970"/>
    <cellStyle name="Vírgula 7 4 4 3 3 2" xfId="8778"/>
    <cellStyle name="Vírgula 7 4 4 3 4" xfId="6971"/>
    <cellStyle name="Vírgula 7 4 4 3 4 2" xfId="8779"/>
    <cellStyle name="Vírgula 7 4 4 3 5" xfId="8776"/>
    <cellStyle name="Vírgula 7 4 4 4" xfId="6972"/>
    <cellStyle name="Vírgula 7 4 4 4 2" xfId="8780"/>
    <cellStyle name="Vírgula 7 4 4 5" xfId="6973"/>
    <cellStyle name="Vírgula 7 4 4 5 2" xfId="8781"/>
    <cellStyle name="Vírgula 7 4 4 6" xfId="6974"/>
    <cellStyle name="Vírgula 7 4 4 6 2" xfId="8782"/>
    <cellStyle name="Vírgula 7 4 4 7" xfId="8767"/>
    <cellStyle name="Vírgula 7 4 5" xfId="6975"/>
    <cellStyle name="Vírgula 7 4 5 2" xfId="6976"/>
    <cellStyle name="Vírgula 7 4 5 2 2" xfId="6977"/>
    <cellStyle name="Vírgula 7 4 5 2 2 2" xfId="6978"/>
    <cellStyle name="Vírgula 7 4 5 2 2 2 2" xfId="8786"/>
    <cellStyle name="Vírgula 7 4 5 2 2 3" xfId="6979"/>
    <cellStyle name="Vírgula 7 4 5 2 2 3 2" xfId="8787"/>
    <cellStyle name="Vírgula 7 4 5 2 2 4" xfId="6980"/>
    <cellStyle name="Vírgula 7 4 5 2 2 4 2" xfId="8788"/>
    <cellStyle name="Vírgula 7 4 5 2 2 5" xfId="8785"/>
    <cellStyle name="Vírgula 7 4 5 2 3" xfId="6981"/>
    <cellStyle name="Vírgula 7 4 5 2 3 2" xfId="8789"/>
    <cellStyle name="Vírgula 7 4 5 2 4" xfId="6982"/>
    <cellStyle name="Vírgula 7 4 5 2 4 2" xfId="8790"/>
    <cellStyle name="Vírgula 7 4 5 2 5" xfId="6983"/>
    <cellStyle name="Vírgula 7 4 5 2 5 2" xfId="8791"/>
    <cellStyle name="Vírgula 7 4 5 2 6" xfId="8784"/>
    <cellStyle name="Vírgula 7 4 5 3" xfId="6984"/>
    <cellStyle name="Vírgula 7 4 5 3 2" xfId="6985"/>
    <cellStyle name="Vírgula 7 4 5 3 2 2" xfId="8793"/>
    <cellStyle name="Vírgula 7 4 5 3 3" xfId="6986"/>
    <cellStyle name="Vírgula 7 4 5 3 3 2" xfId="8794"/>
    <cellStyle name="Vírgula 7 4 5 3 4" xfId="6987"/>
    <cellStyle name="Vírgula 7 4 5 3 4 2" xfId="8795"/>
    <cellStyle name="Vírgula 7 4 5 3 5" xfId="8792"/>
    <cellStyle name="Vírgula 7 4 5 4" xfId="6988"/>
    <cellStyle name="Vírgula 7 4 5 4 2" xfId="8796"/>
    <cellStyle name="Vírgula 7 4 5 5" xfId="6989"/>
    <cellStyle name="Vírgula 7 4 5 5 2" xfId="8797"/>
    <cellStyle name="Vírgula 7 4 5 6" xfId="6990"/>
    <cellStyle name="Vírgula 7 4 5 6 2" xfId="8798"/>
    <cellStyle name="Vírgula 7 4 5 7" xfId="8783"/>
    <cellStyle name="Vírgula 7 4 6" xfId="6991"/>
    <cellStyle name="Vírgula 7 4 6 2" xfId="6992"/>
    <cellStyle name="Vírgula 7 4 6 2 2" xfId="6993"/>
    <cellStyle name="Vírgula 7 4 6 2 2 2" xfId="6994"/>
    <cellStyle name="Vírgula 7 4 6 2 2 2 2" xfId="8802"/>
    <cellStyle name="Vírgula 7 4 6 2 2 3" xfId="6995"/>
    <cellStyle name="Vírgula 7 4 6 2 2 3 2" xfId="8803"/>
    <cellStyle name="Vírgula 7 4 6 2 2 4" xfId="6996"/>
    <cellStyle name="Vírgula 7 4 6 2 2 4 2" xfId="8804"/>
    <cellStyle name="Vírgula 7 4 6 2 2 5" xfId="8801"/>
    <cellStyle name="Vírgula 7 4 6 2 3" xfId="6997"/>
    <cellStyle name="Vírgula 7 4 6 2 3 2" xfId="8805"/>
    <cellStyle name="Vírgula 7 4 6 2 4" xfId="6998"/>
    <cellStyle name="Vírgula 7 4 6 2 4 2" xfId="8806"/>
    <cellStyle name="Vírgula 7 4 6 2 5" xfId="6999"/>
    <cellStyle name="Vírgula 7 4 6 2 5 2" xfId="8807"/>
    <cellStyle name="Vírgula 7 4 6 2 6" xfId="8800"/>
    <cellStyle name="Vírgula 7 4 6 3" xfId="7000"/>
    <cellStyle name="Vírgula 7 4 6 3 2" xfId="7001"/>
    <cellStyle name="Vírgula 7 4 6 3 2 2" xfId="8809"/>
    <cellStyle name="Vírgula 7 4 6 3 3" xfId="7002"/>
    <cellStyle name="Vírgula 7 4 6 3 3 2" xfId="8810"/>
    <cellStyle name="Vírgula 7 4 6 3 4" xfId="7003"/>
    <cellStyle name="Vírgula 7 4 6 3 4 2" xfId="8811"/>
    <cellStyle name="Vírgula 7 4 6 3 5" xfId="8808"/>
    <cellStyle name="Vírgula 7 4 6 4" xfId="7004"/>
    <cellStyle name="Vírgula 7 4 6 4 2" xfId="8812"/>
    <cellStyle name="Vírgula 7 4 6 5" xfId="7005"/>
    <cellStyle name="Vírgula 7 4 6 5 2" xfId="8813"/>
    <cellStyle name="Vírgula 7 4 6 6" xfId="7006"/>
    <cellStyle name="Vírgula 7 4 6 6 2" xfId="8814"/>
    <cellStyle name="Vírgula 7 4 6 7" xfId="8799"/>
    <cellStyle name="Vírgula 7 4 7" xfId="7007"/>
    <cellStyle name="Vírgula 7 4 7 2" xfId="7008"/>
    <cellStyle name="Vírgula 7 4 7 2 2" xfId="7009"/>
    <cellStyle name="Vírgula 7 4 7 2 2 2" xfId="8817"/>
    <cellStyle name="Vírgula 7 4 7 2 3" xfId="7010"/>
    <cellStyle name="Vírgula 7 4 7 2 3 2" xfId="8818"/>
    <cellStyle name="Vírgula 7 4 7 2 4" xfId="7011"/>
    <cellStyle name="Vírgula 7 4 7 2 4 2" xfId="8819"/>
    <cellStyle name="Vírgula 7 4 7 2 5" xfId="8816"/>
    <cellStyle name="Vírgula 7 4 7 3" xfId="7012"/>
    <cellStyle name="Vírgula 7 4 7 3 2" xfId="8820"/>
    <cellStyle name="Vírgula 7 4 7 4" xfId="7013"/>
    <cellStyle name="Vírgula 7 4 7 4 2" xfId="8821"/>
    <cellStyle name="Vírgula 7 4 7 5" xfId="7014"/>
    <cellStyle name="Vírgula 7 4 7 5 2" xfId="8822"/>
    <cellStyle name="Vírgula 7 4 7 6" xfId="8815"/>
    <cellStyle name="Vírgula 7 4 8" xfId="7015"/>
    <cellStyle name="Vírgula 7 4 8 2" xfId="7016"/>
    <cellStyle name="Vírgula 7 4 8 2 2" xfId="8824"/>
    <cellStyle name="Vírgula 7 4 8 3" xfId="7017"/>
    <cellStyle name="Vírgula 7 4 8 3 2" xfId="8825"/>
    <cellStyle name="Vírgula 7 4 8 4" xfId="7018"/>
    <cellStyle name="Vírgula 7 4 8 4 2" xfId="8826"/>
    <cellStyle name="Vírgula 7 4 8 5" xfId="8823"/>
    <cellStyle name="Vírgula 7 4 9" xfId="7019"/>
    <cellStyle name="Vírgula 7 4 9 2" xfId="7020"/>
    <cellStyle name="Vírgula 7 4 9 2 2" xfId="8828"/>
    <cellStyle name="Vírgula 7 4 9 3" xfId="7021"/>
    <cellStyle name="Vírgula 7 4 9 3 2" xfId="8829"/>
    <cellStyle name="Vírgula 7 4 9 4" xfId="7022"/>
    <cellStyle name="Vírgula 7 4 9 4 2" xfId="8830"/>
    <cellStyle name="Vírgula 7 4 9 5" xfId="8827"/>
    <cellStyle name="Vírgula 7 5" xfId="7023"/>
    <cellStyle name="Vírgula 7 5 10" xfId="7024"/>
    <cellStyle name="Vírgula 7 5 10 2" xfId="8832"/>
    <cellStyle name="Vírgula 7 5 11" xfId="7025"/>
    <cellStyle name="Vírgula 7 5 11 2" xfId="8833"/>
    <cellStyle name="Vírgula 7 5 12" xfId="8831"/>
    <cellStyle name="Vírgula 7 5 2" xfId="7026"/>
    <cellStyle name="Vírgula 7 5 2 10" xfId="8834"/>
    <cellStyle name="Vírgula 7 5 2 2" xfId="7027"/>
    <cellStyle name="Vírgula 7 5 2 2 2" xfId="7028"/>
    <cellStyle name="Vírgula 7 5 2 2 2 2" xfId="7029"/>
    <cellStyle name="Vírgula 7 5 2 2 2 2 2" xfId="7030"/>
    <cellStyle name="Vírgula 7 5 2 2 2 2 2 2" xfId="8838"/>
    <cellStyle name="Vírgula 7 5 2 2 2 2 3" xfId="7031"/>
    <cellStyle name="Vírgula 7 5 2 2 2 2 3 2" xfId="8839"/>
    <cellStyle name="Vírgula 7 5 2 2 2 2 4" xfId="7032"/>
    <cellStyle name="Vírgula 7 5 2 2 2 2 4 2" xfId="8840"/>
    <cellStyle name="Vírgula 7 5 2 2 2 2 5" xfId="8837"/>
    <cellStyle name="Vírgula 7 5 2 2 2 3" xfId="7033"/>
    <cellStyle name="Vírgula 7 5 2 2 2 3 2" xfId="8841"/>
    <cellStyle name="Vírgula 7 5 2 2 2 4" xfId="7034"/>
    <cellStyle name="Vírgula 7 5 2 2 2 4 2" xfId="8842"/>
    <cellStyle name="Vírgula 7 5 2 2 2 5" xfId="7035"/>
    <cellStyle name="Vírgula 7 5 2 2 2 5 2" xfId="8843"/>
    <cellStyle name="Vírgula 7 5 2 2 2 6" xfId="8836"/>
    <cellStyle name="Vírgula 7 5 2 2 3" xfId="7036"/>
    <cellStyle name="Vírgula 7 5 2 2 3 2" xfId="7037"/>
    <cellStyle name="Vírgula 7 5 2 2 3 2 2" xfId="8845"/>
    <cellStyle name="Vírgula 7 5 2 2 3 3" xfId="7038"/>
    <cellStyle name="Vírgula 7 5 2 2 3 3 2" xfId="8846"/>
    <cellStyle name="Vírgula 7 5 2 2 3 4" xfId="7039"/>
    <cellStyle name="Vírgula 7 5 2 2 3 4 2" xfId="8847"/>
    <cellStyle name="Vírgula 7 5 2 2 3 5" xfId="8844"/>
    <cellStyle name="Vírgula 7 5 2 2 4" xfId="7040"/>
    <cellStyle name="Vírgula 7 5 2 2 4 2" xfId="8848"/>
    <cellStyle name="Vírgula 7 5 2 2 5" xfId="7041"/>
    <cellStyle name="Vírgula 7 5 2 2 5 2" xfId="8849"/>
    <cellStyle name="Vírgula 7 5 2 2 6" xfId="7042"/>
    <cellStyle name="Vírgula 7 5 2 2 6 2" xfId="8850"/>
    <cellStyle name="Vírgula 7 5 2 2 7" xfId="8835"/>
    <cellStyle name="Vírgula 7 5 2 3" xfId="7043"/>
    <cellStyle name="Vírgula 7 5 2 3 2" xfId="7044"/>
    <cellStyle name="Vírgula 7 5 2 3 2 2" xfId="7045"/>
    <cellStyle name="Vírgula 7 5 2 3 2 2 2" xfId="8853"/>
    <cellStyle name="Vírgula 7 5 2 3 2 3" xfId="7046"/>
    <cellStyle name="Vírgula 7 5 2 3 2 3 2" xfId="8854"/>
    <cellStyle name="Vírgula 7 5 2 3 2 4" xfId="7047"/>
    <cellStyle name="Vírgula 7 5 2 3 2 4 2" xfId="8855"/>
    <cellStyle name="Vírgula 7 5 2 3 2 5" xfId="8852"/>
    <cellStyle name="Vírgula 7 5 2 3 3" xfId="7048"/>
    <cellStyle name="Vírgula 7 5 2 3 3 2" xfId="8856"/>
    <cellStyle name="Vírgula 7 5 2 3 4" xfId="7049"/>
    <cellStyle name="Vírgula 7 5 2 3 4 2" xfId="8857"/>
    <cellStyle name="Vírgula 7 5 2 3 5" xfId="7050"/>
    <cellStyle name="Vírgula 7 5 2 3 5 2" xfId="8858"/>
    <cellStyle name="Vírgula 7 5 2 3 6" xfId="8851"/>
    <cellStyle name="Vírgula 7 5 2 4" xfId="7051"/>
    <cellStyle name="Vírgula 7 5 2 4 2" xfId="7052"/>
    <cellStyle name="Vírgula 7 5 2 4 2 2" xfId="8860"/>
    <cellStyle name="Vírgula 7 5 2 4 3" xfId="7053"/>
    <cellStyle name="Vírgula 7 5 2 4 3 2" xfId="8861"/>
    <cellStyle name="Vírgula 7 5 2 4 4" xfId="7054"/>
    <cellStyle name="Vírgula 7 5 2 4 4 2" xfId="8862"/>
    <cellStyle name="Vírgula 7 5 2 4 5" xfId="8859"/>
    <cellStyle name="Vírgula 7 5 2 5" xfId="7055"/>
    <cellStyle name="Vírgula 7 5 2 5 2" xfId="7056"/>
    <cellStyle name="Vírgula 7 5 2 5 2 2" xfId="8864"/>
    <cellStyle name="Vírgula 7 5 2 5 3" xfId="7057"/>
    <cellStyle name="Vírgula 7 5 2 5 3 2" xfId="8865"/>
    <cellStyle name="Vírgula 7 5 2 5 4" xfId="7058"/>
    <cellStyle name="Vírgula 7 5 2 5 4 2" xfId="8866"/>
    <cellStyle name="Vírgula 7 5 2 5 5" xfId="8863"/>
    <cellStyle name="Vírgula 7 5 2 6" xfId="7059"/>
    <cellStyle name="Vírgula 7 5 2 6 2" xfId="7060"/>
    <cellStyle name="Vírgula 7 5 2 6 2 2" xfId="8868"/>
    <cellStyle name="Vírgula 7 5 2 6 3" xfId="7061"/>
    <cellStyle name="Vírgula 7 5 2 6 3 2" xfId="8869"/>
    <cellStyle name="Vírgula 7 5 2 6 4" xfId="8867"/>
    <cellStyle name="Vírgula 7 5 2 7" xfId="7062"/>
    <cellStyle name="Vírgula 7 5 2 7 2" xfId="8870"/>
    <cellStyle name="Vírgula 7 5 2 8" xfId="7063"/>
    <cellStyle name="Vírgula 7 5 2 8 2" xfId="8871"/>
    <cellStyle name="Vírgula 7 5 2 9" xfId="7064"/>
    <cellStyle name="Vírgula 7 5 2 9 2" xfId="8872"/>
    <cellStyle name="Vírgula 7 5 3" xfId="7065"/>
    <cellStyle name="Vírgula 7 5 3 2" xfId="7066"/>
    <cellStyle name="Vírgula 7 5 3 2 2" xfId="7067"/>
    <cellStyle name="Vírgula 7 5 3 2 2 2" xfId="7068"/>
    <cellStyle name="Vírgula 7 5 3 2 2 2 2" xfId="8876"/>
    <cellStyle name="Vírgula 7 5 3 2 2 3" xfId="7069"/>
    <cellStyle name="Vírgula 7 5 3 2 2 3 2" xfId="8877"/>
    <cellStyle name="Vírgula 7 5 3 2 2 4" xfId="7070"/>
    <cellStyle name="Vírgula 7 5 3 2 2 4 2" xfId="8878"/>
    <cellStyle name="Vírgula 7 5 3 2 2 5" xfId="8875"/>
    <cellStyle name="Vírgula 7 5 3 2 3" xfId="7071"/>
    <cellStyle name="Vírgula 7 5 3 2 3 2" xfId="8879"/>
    <cellStyle name="Vírgula 7 5 3 2 4" xfId="7072"/>
    <cellStyle name="Vírgula 7 5 3 2 4 2" xfId="8880"/>
    <cellStyle name="Vírgula 7 5 3 2 5" xfId="7073"/>
    <cellStyle name="Vírgula 7 5 3 2 5 2" xfId="8881"/>
    <cellStyle name="Vírgula 7 5 3 2 6" xfId="8874"/>
    <cellStyle name="Vírgula 7 5 3 3" xfId="7074"/>
    <cellStyle name="Vírgula 7 5 3 3 2" xfId="7075"/>
    <cellStyle name="Vírgula 7 5 3 3 2 2" xfId="8883"/>
    <cellStyle name="Vírgula 7 5 3 3 3" xfId="7076"/>
    <cellStyle name="Vírgula 7 5 3 3 3 2" xfId="8884"/>
    <cellStyle name="Vírgula 7 5 3 3 4" xfId="7077"/>
    <cellStyle name="Vírgula 7 5 3 3 4 2" xfId="8885"/>
    <cellStyle name="Vírgula 7 5 3 3 5" xfId="8882"/>
    <cellStyle name="Vírgula 7 5 3 4" xfId="7078"/>
    <cellStyle name="Vírgula 7 5 3 4 2" xfId="8886"/>
    <cellStyle name="Vírgula 7 5 3 5" xfId="7079"/>
    <cellStyle name="Vírgula 7 5 3 5 2" xfId="8887"/>
    <cellStyle name="Vírgula 7 5 3 6" xfId="7080"/>
    <cellStyle name="Vírgula 7 5 3 6 2" xfId="8888"/>
    <cellStyle name="Vírgula 7 5 3 7" xfId="8873"/>
    <cellStyle name="Vírgula 7 5 4" xfId="7081"/>
    <cellStyle name="Vírgula 7 5 4 2" xfId="7082"/>
    <cellStyle name="Vírgula 7 5 4 2 2" xfId="7083"/>
    <cellStyle name="Vírgula 7 5 4 2 2 2" xfId="7084"/>
    <cellStyle name="Vírgula 7 5 4 2 2 2 2" xfId="8892"/>
    <cellStyle name="Vírgula 7 5 4 2 2 3" xfId="7085"/>
    <cellStyle name="Vírgula 7 5 4 2 2 3 2" xfId="8893"/>
    <cellStyle name="Vírgula 7 5 4 2 2 4" xfId="7086"/>
    <cellStyle name="Vírgula 7 5 4 2 2 4 2" xfId="8894"/>
    <cellStyle name="Vírgula 7 5 4 2 2 5" xfId="8891"/>
    <cellStyle name="Vírgula 7 5 4 2 3" xfId="7087"/>
    <cellStyle name="Vírgula 7 5 4 2 3 2" xfId="8895"/>
    <cellStyle name="Vírgula 7 5 4 2 4" xfId="7088"/>
    <cellStyle name="Vírgula 7 5 4 2 4 2" xfId="8896"/>
    <cellStyle name="Vírgula 7 5 4 2 5" xfId="7089"/>
    <cellStyle name="Vírgula 7 5 4 2 5 2" xfId="8897"/>
    <cellStyle name="Vírgula 7 5 4 2 6" xfId="8890"/>
    <cellStyle name="Vírgula 7 5 4 3" xfId="7090"/>
    <cellStyle name="Vírgula 7 5 4 3 2" xfId="7091"/>
    <cellStyle name="Vírgula 7 5 4 3 2 2" xfId="8899"/>
    <cellStyle name="Vírgula 7 5 4 3 3" xfId="7092"/>
    <cellStyle name="Vírgula 7 5 4 3 3 2" xfId="8900"/>
    <cellStyle name="Vírgula 7 5 4 3 4" xfId="7093"/>
    <cellStyle name="Vírgula 7 5 4 3 4 2" xfId="8901"/>
    <cellStyle name="Vírgula 7 5 4 3 5" xfId="8898"/>
    <cellStyle name="Vírgula 7 5 4 4" xfId="7094"/>
    <cellStyle name="Vírgula 7 5 4 4 2" xfId="8902"/>
    <cellStyle name="Vírgula 7 5 4 5" xfId="7095"/>
    <cellStyle name="Vírgula 7 5 4 5 2" xfId="8903"/>
    <cellStyle name="Vírgula 7 5 4 6" xfId="7096"/>
    <cellStyle name="Vírgula 7 5 4 6 2" xfId="8904"/>
    <cellStyle name="Vírgula 7 5 4 7" xfId="8889"/>
    <cellStyle name="Vírgula 7 5 5" xfId="7097"/>
    <cellStyle name="Vírgula 7 5 5 2" xfId="7098"/>
    <cellStyle name="Vírgula 7 5 5 2 2" xfId="7099"/>
    <cellStyle name="Vírgula 7 5 5 2 2 2" xfId="8907"/>
    <cellStyle name="Vírgula 7 5 5 2 3" xfId="7100"/>
    <cellStyle name="Vírgula 7 5 5 2 3 2" xfId="8908"/>
    <cellStyle name="Vírgula 7 5 5 2 4" xfId="7101"/>
    <cellStyle name="Vírgula 7 5 5 2 4 2" xfId="8909"/>
    <cellStyle name="Vírgula 7 5 5 2 5" xfId="8906"/>
    <cellStyle name="Vírgula 7 5 5 3" xfId="7102"/>
    <cellStyle name="Vírgula 7 5 5 3 2" xfId="8910"/>
    <cellStyle name="Vírgula 7 5 5 4" xfId="7103"/>
    <cellStyle name="Vírgula 7 5 5 4 2" xfId="8911"/>
    <cellStyle name="Vírgula 7 5 5 5" xfId="7104"/>
    <cellStyle name="Vírgula 7 5 5 5 2" xfId="8912"/>
    <cellStyle name="Vírgula 7 5 5 6" xfId="8905"/>
    <cellStyle name="Vírgula 7 5 6" xfId="7105"/>
    <cellStyle name="Vírgula 7 5 6 2" xfId="7106"/>
    <cellStyle name="Vírgula 7 5 6 2 2" xfId="8914"/>
    <cellStyle name="Vírgula 7 5 6 3" xfId="7107"/>
    <cellStyle name="Vírgula 7 5 6 3 2" xfId="8915"/>
    <cellStyle name="Vírgula 7 5 6 4" xfId="7108"/>
    <cellStyle name="Vírgula 7 5 6 4 2" xfId="8916"/>
    <cellStyle name="Vírgula 7 5 6 5" xfId="8913"/>
    <cellStyle name="Vírgula 7 5 7" xfId="7109"/>
    <cellStyle name="Vírgula 7 5 7 2" xfId="7110"/>
    <cellStyle name="Vírgula 7 5 7 2 2" xfId="8918"/>
    <cellStyle name="Vírgula 7 5 7 3" xfId="7111"/>
    <cellStyle name="Vírgula 7 5 7 3 2" xfId="8919"/>
    <cellStyle name="Vírgula 7 5 7 4" xfId="7112"/>
    <cellStyle name="Vírgula 7 5 7 4 2" xfId="8920"/>
    <cellStyle name="Vírgula 7 5 7 5" xfId="8917"/>
    <cellStyle name="Vírgula 7 5 8" xfId="7113"/>
    <cellStyle name="Vírgula 7 5 8 2" xfId="7114"/>
    <cellStyle name="Vírgula 7 5 8 2 2" xfId="8922"/>
    <cellStyle name="Vírgula 7 5 8 3" xfId="7115"/>
    <cellStyle name="Vírgula 7 5 8 3 2" xfId="8923"/>
    <cellStyle name="Vírgula 7 5 8 4" xfId="8921"/>
    <cellStyle name="Vírgula 7 5 9" xfId="7116"/>
    <cellStyle name="Vírgula 7 5 9 2" xfId="8924"/>
    <cellStyle name="Vírgula 7 6" xfId="7117"/>
    <cellStyle name="Vírgula 7 6 10" xfId="8925"/>
    <cellStyle name="Vírgula 7 6 2" xfId="7118"/>
    <cellStyle name="Vírgula 7 6 2 2" xfId="7119"/>
    <cellStyle name="Vírgula 7 6 2 2 2" xfId="7120"/>
    <cellStyle name="Vírgula 7 6 2 2 2 2" xfId="7121"/>
    <cellStyle name="Vírgula 7 6 2 2 2 2 2" xfId="8929"/>
    <cellStyle name="Vírgula 7 6 2 2 2 3" xfId="7122"/>
    <cellStyle name="Vírgula 7 6 2 2 2 3 2" xfId="8930"/>
    <cellStyle name="Vírgula 7 6 2 2 2 4" xfId="7123"/>
    <cellStyle name="Vírgula 7 6 2 2 2 4 2" xfId="8931"/>
    <cellStyle name="Vírgula 7 6 2 2 2 5" xfId="8928"/>
    <cellStyle name="Vírgula 7 6 2 2 3" xfId="7124"/>
    <cellStyle name="Vírgula 7 6 2 2 3 2" xfId="8932"/>
    <cellStyle name="Vírgula 7 6 2 2 4" xfId="7125"/>
    <cellStyle name="Vírgula 7 6 2 2 4 2" xfId="8933"/>
    <cellStyle name="Vírgula 7 6 2 2 5" xfId="7126"/>
    <cellStyle name="Vírgula 7 6 2 2 5 2" xfId="8934"/>
    <cellStyle name="Vírgula 7 6 2 2 6" xfId="8927"/>
    <cellStyle name="Vírgula 7 6 2 3" xfId="7127"/>
    <cellStyle name="Vírgula 7 6 2 3 2" xfId="7128"/>
    <cellStyle name="Vírgula 7 6 2 3 2 2" xfId="8936"/>
    <cellStyle name="Vírgula 7 6 2 3 3" xfId="7129"/>
    <cellStyle name="Vírgula 7 6 2 3 3 2" xfId="8937"/>
    <cellStyle name="Vírgula 7 6 2 3 4" xfId="7130"/>
    <cellStyle name="Vírgula 7 6 2 3 4 2" xfId="8938"/>
    <cellStyle name="Vírgula 7 6 2 3 5" xfId="8935"/>
    <cellStyle name="Vírgula 7 6 2 4" xfId="7131"/>
    <cellStyle name="Vírgula 7 6 2 4 2" xfId="8939"/>
    <cellStyle name="Vírgula 7 6 2 5" xfId="7132"/>
    <cellStyle name="Vírgula 7 6 2 5 2" xfId="8940"/>
    <cellStyle name="Vírgula 7 6 2 6" xfId="7133"/>
    <cellStyle name="Vírgula 7 6 2 6 2" xfId="8941"/>
    <cellStyle name="Vírgula 7 6 2 7" xfId="8926"/>
    <cellStyle name="Vírgula 7 6 3" xfId="7134"/>
    <cellStyle name="Vírgula 7 6 3 2" xfId="7135"/>
    <cellStyle name="Vírgula 7 6 3 2 2" xfId="7136"/>
    <cellStyle name="Vírgula 7 6 3 2 2 2" xfId="8944"/>
    <cellStyle name="Vírgula 7 6 3 2 3" xfId="7137"/>
    <cellStyle name="Vírgula 7 6 3 2 3 2" xfId="8945"/>
    <cellStyle name="Vírgula 7 6 3 2 4" xfId="7138"/>
    <cellStyle name="Vírgula 7 6 3 2 4 2" xfId="8946"/>
    <cellStyle name="Vírgula 7 6 3 2 5" xfId="8943"/>
    <cellStyle name="Vírgula 7 6 3 3" xfId="7139"/>
    <cellStyle name="Vírgula 7 6 3 3 2" xfId="8947"/>
    <cellStyle name="Vírgula 7 6 3 4" xfId="7140"/>
    <cellStyle name="Vírgula 7 6 3 4 2" xfId="8948"/>
    <cellStyle name="Vírgula 7 6 3 5" xfId="7141"/>
    <cellStyle name="Vírgula 7 6 3 5 2" xfId="8949"/>
    <cellStyle name="Vírgula 7 6 3 6" xfId="8942"/>
    <cellStyle name="Vírgula 7 6 4" xfId="7142"/>
    <cellStyle name="Vírgula 7 6 4 2" xfId="7143"/>
    <cellStyle name="Vírgula 7 6 4 2 2" xfId="8951"/>
    <cellStyle name="Vírgula 7 6 4 3" xfId="7144"/>
    <cellStyle name="Vírgula 7 6 4 3 2" xfId="8952"/>
    <cellStyle name="Vírgula 7 6 4 4" xfId="7145"/>
    <cellStyle name="Vírgula 7 6 4 4 2" xfId="8953"/>
    <cellStyle name="Vírgula 7 6 4 5" xfId="8950"/>
    <cellStyle name="Vírgula 7 6 5" xfId="7146"/>
    <cellStyle name="Vírgula 7 6 5 2" xfId="7147"/>
    <cellStyle name="Vírgula 7 6 5 2 2" xfId="8955"/>
    <cellStyle name="Vírgula 7 6 5 3" xfId="7148"/>
    <cellStyle name="Vírgula 7 6 5 3 2" xfId="8956"/>
    <cellStyle name="Vírgula 7 6 5 4" xfId="7149"/>
    <cellStyle name="Vírgula 7 6 5 4 2" xfId="8957"/>
    <cellStyle name="Vírgula 7 6 5 5" xfId="8954"/>
    <cellStyle name="Vírgula 7 6 6" xfId="7150"/>
    <cellStyle name="Vírgula 7 6 6 2" xfId="7151"/>
    <cellStyle name="Vírgula 7 6 6 2 2" xfId="8959"/>
    <cellStyle name="Vírgula 7 6 6 3" xfId="7152"/>
    <cellStyle name="Vírgula 7 6 6 3 2" xfId="8960"/>
    <cellStyle name="Vírgula 7 6 6 4" xfId="8958"/>
    <cellStyle name="Vírgula 7 6 7" xfId="7153"/>
    <cellStyle name="Vírgula 7 6 7 2" xfId="8961"/>
    <cellStyle name="Vírgula 7 6 8" xfId="7154"/>
    <cellStyle name="Vírgula 7 6 8 2" xfId="8962"/>
    <cellStyle name="Vírgula 7 6 9" xfId="7155"/>
    <cellStyle name="Vírgula 7 6 9 2" xfId="8963"/>
    <cellStyle name="Vírgula 7 7" xfId="7156"/>
    <cellStyle name="Vírgula 7 7 2" xfId="7157"/>
    <cellStyle name="Vírgula 7 7 2 2" xfId="7158"/>
    <cellStyle name="Vírgula 7 7 2 2 2" xfId="7159"/>
    <cellStyle name="Vírgula 7 7 2 2 2 2" xfId="8967"/>
    <cellStyle name="Vírgula 7 7 2 2 3" xfId="7160"/>
    <cellStyle name="Vírgula 7 7 2 2 3 2" xfId="8968"/>
    <cellStyle name="Vírgula 7 7 2 2 4" xfId="7161"/>
    <cellStyle name="Vírgula 7 7 2 2 4 2" xfId="8969"/>
    <cellStyle name="Vírgula 7 7 2 2 5" xfId="8966"/>
    <cellStyle name="Vírgula 7 7 2 3" xfId="7162"/>
    <cellStyle name="Vírgula 7 7 2 3 2" xfId="8970"/>
    <cellStyle name="Vírgula 7 7 2 4" xfId="7163"/>
    <cellStyle name="Vírgula 7 7 2 4 2" xfId="8971"/>
    <cellStyle name="Vírgula 7 7 2 5" xfId="7164"/>
    <cellStyle name="Vírgula 7 7 2 5 2" xfId="8972"/>
    <cellStyle name="Vírgula 7 7 2 6" xfId="8965"/>
    <cellStyle name="Vírgula 7 7 3" xfId="7165"/>
    <cellStyle name="Vírgula 7 7 3 2" xfId="7166"/>
    <cellStyle name="Vírgula 7 7 3 2 2" xfId="8974"/>
    <cellStyle name="Vírgula 7 7 3 3" xfId="7167"/>
    <cellStyle name="Vírgula 7 7 3 3 2" xfId="8975"/>
    <cellStyle name="Vírgula 7 7 3 4" xfId="7168"/>
    <cellStyle name="Vírgula 7 7 3 4 2" xfId="8976"/>
    <cellStyle name="Vírgula 7 7 3 5" xfId="8973"/>
    <cellStyle name="Vírgula 7 7 4" xfId="7169"/>
    <cellStyle name="Vírgula 7 7 4 2" xfId="8977"/>
    <cellStyle name="Vírgula 7 7 5" xfId="7170"/>
    <cellStyle name="Vírgula 7 7 5 2" xfId="8978"/>
    <cellStyle name="Vírgula 7 7 6" xfId="7171"/>
    <cellStyle name="Vírgula 7 7 6 2" xfId="8979"/>
    <cellStyle name="Vírgula 7 7 7" xfId="8964"/>
    <cellStyle name="Vírgula 7 8" xfId="7172"/>
    <cellStyle name="Vírgula 7 8 2" xfId="7173"/>
    <cellStyle name="Vírgula 7 8 2 2" xfId="7174"/>
    <cellStyle name="Vírgula 7 8 2 2 2" xfId="7175"/>
    <cellStyle name="Vírgula 7 8 2 2 2 2" xfId="8983"/>
    <cellStyle name="Vírgula 7 8 2 2 3" xfId="7176"/>
    <cellStyle name="Vírgula 7 8 2 2 3 2" xfId="8984"/>
    <cellStyle name="Vírgula 7 8 2 2 4" xfId="7177"/>
    <cellStyle name="Vírgula 7 8 2 2 4 2" xfId="8985"/>
    <cellStyle name="Vírgula 7 8 2 2 5" xfId="8982"/>
    <cellStyle name="Vírgula 7 8 2 3" xfId="7178"/>
    <cellStyle name="Vírgula 7 8 2 3 2" xfId="8986"/>
    <cellStyle name="Vírgula 7 8 2 4" xfId="7179"/>
    <cellStyle name="Vírgula 7 8 2 4 2" xfId="8987"/>
    <cellStyle name="Vírgula 7 8 2 5" xfId="7180"/>
    <cellStyle name="Vírgula 7 8 2 5 2" xfId="8988"/>
    <cellStyle name="Vírgula 7 8 2 6" xfId="8981"/>
    <cellStyle name="Vírgula 7 8 3" xfId="7181"/>
    <cellStyle name="Vírgula 7 8 3 2" xfId="7182"/>
    <cellStyle name="Vírgula 7 8 3 2 2" xfId="8990"/>
    <cellStyle name="Vírgula 7 8 3 3" xfId="7183"/>
    <cellStyle name="Vírgula 7 8 3 3 2" xfId="8991"/>
    <cellStyle name="Vírgula 7 8 3 4" xfId="7184"/>
    <cellStyle name="Vírgula 7 8 3 4 2" xfId="8992"/>
    <cellStyle name="Vírgula 7 8 3 5" xfId="8989"/>
    <cellStyle name="Vírgula 7 8 4" xfId="7185"/>
    <cellStyle name="Vírgula 7 8 4 2" xfId="8993"/>
    <cellStyle name="Vírgula 7 8 5" xfId="7186"/>
    <cellStyle name="Vírgula 7 8 5 2" xfId="8994"/>
    <cellStyle name="Vírgula 7 8 6" xfId="7187"/>
    <cellStyle name="Vírgula 7 8 6 2" xfId="8995"/>
    <cellStyle name="Vírgula 7 8 7" xfId="8980"/>
    <cellStyle name="Vírgula 7 9" xfId="7188"/>
    <cellStyle name="Vírgula 7 9 2" xfId="7189"/>
    <cellStyle name="Vírgula 7 9 2 2" xfId="7190"/>
    <cellStyle name="Vírgula 7 9 2 2 2" xfId="7191"/>
    <cellStyle name="Vírgula 7 9 2 2 2 2" xfId="8999"/>
    <cellStyle name="Vírgula 7 9 2 2 3" xfId="7192"/>
    <cellStyle name="Vírgula 7 9 2 2 3 2" xfId="9000"/>
    <cellStyle name="Vírgula 7 9 2 2 4" xfId="7193"/>
    <cellStyle name="Vírgula 7 9 2 2 4 2" xfId="9001"/>
    <cellStyle name="Vírgula 7 9 2 2 5" xfId="8998"/>
    <cellStyle name="Vírgula 7 9 2 3" xfId="7194"/>
    <cellStyle name="Vírgula 7 9 2 3 2" xfId="9002"/>
    <cellStyle name="Vírgula 7 9 2 4" xfId="7195"/>
    <cellStyle name="Vírgula 7 9 2 4 2" xfId="9003"/>
    <cellStyle name="Vírgula 7 9 2 5" xfId="7196"/>
    <cellStyle name="Vírgula 7 9 2 5 2" xfId="9004"/>
    <cellStyle name="Vírgula 7 9 2 6" xfId="8997"/>
    <cellStyle name="Vírgula 7 9 3" xfId="7197"/>
    <cellStyle name="Vírgula 7 9 3 2" xfId="7198"/>
    <cellStyle name="Vírgula 7 9 3 2 2" xfId="9006"/>
    <cellStyle name="Vírgula 7 9 3 3" xfId="7199"/>
    <cellStyle name="Vírgula 7 9 3 3 2" xfId="9007"/>
    <cellStyle name="Vírgula 7 9 3 4" xfId="7200"/>
    <cellStyle name="Vírgula 7 9 3 4 2" xfId="9008"/>
    <cellStyle name="Vírgula 7 9 3 5" xfId="9005"/>
    <cellStyle name="Vírgula 7 9 4" xfId="7201"/>
    <cellStyle name="Vírgula 7 9 4 2" xfId="9009"/>
    <cellStyle name="Vírgula 7 9 5" xfId="7202"/>
    <cellStyle name="Vírgula 7 9 5 2" xfId="9010"/>
    <cellStyle name="Vírgula 7 9 6" xfId="7203"/>
    <cellStyle name="Vírgula 7 9 6 2" xfId="9011"/>
    <cellStyle name="Vírgula 7 9 7" xfId="8996"/>
    <cellStyle name="Vírgula 8" xfId="7204"/>
    <cellStyle name="Vírgula 8 10" xfId="7205"/>
    <cellStyle name="Vírgula 8 10 2" xfId="7206"/>
    <cellStyle name="Vírgula 8 10 2 2" xfId="9014"/>
    <cellStyle name="Vírgula 8 10 3" xfId="7207"/>
    <cellStyle name="Vírgula 8 10 3 2" xfId="9015"/>
    <cellStyle name="Vírgula 8 10 4" xfId="7208"/>
    <cellStyle name="Vírgula 8 10 4 2" xfId="9016"/>
    <cellStyle name="Vírgula 8 10 5" xfId="9013"/>
    <cellStyle name="Vírgula 8 11" xfId="7209"/>
    <cellStyle name="Vírgula 8 11 2" xfId="7210"/>
    <cellStyle name="Vírgula 8 11 2 2" xfId="9018"/>
    <cellStyle name="Vírgula 8 11 3" xfId="7211"/>
    <cellStyle name="Vírgula 8 11 3 2" xfId="9019"/>
    <cellStyle name="Vírgula 8 11 4" xfId="7212"/>
    <cellStyle name="Vírgula 8 11 4 2" xfId="9020"/>
    <cellStyle name="Vírgula 8 11 5" xfId="9017"/>
    <cellStyle name="Vírgula 8 12" xfId="7213"/>
    <cellStyle name="Vírgula 8 12 2" xfId="7214"/>
    <cellStyle name="Vírgula 8 12 2 2" xfId="9022"/>
    <cellStyle name="Vírgula 8 12 3" xfId="7215"/>
    <cellStyle name="Vírgula 8 12 3 2" xfId="9023"/>
    <cellStyle name="Vírgula 8 12 4" xfId="7216"/>
    <cellStyle name="Vírgula 8 12 4 2" xfId="9024"/>
    <cellStyle name="Vírgula 8 12 5" xfId="9021"/>
    <cellStyle name="Vírgula 8 13" xfId="7217"/>
    <cellStyle name="Vírgula 8 13 2" xfId="7218"/>
    <cellStyle name="Vírgula 8 13 2 2" xfId="9026"/>
    <cellStyle name="Vírgula 8 13 3" xfId="7219"/>
    <cellStyle name="Vírgula 8 13 3 2" xfId="9027"/>
    <cellStyle name="Vírgula 8 13 4" xfId="9025"/>
    <cellStyle name="Vírgula 8 14" xfId="7220"/>
    <cellStyle name="Vírgula 8 14 2" xfId="7221"/>
    <cellStyle name="Vírgula 8 14 2 2" xfId="9029"/>
    <cellStyle name="Vírgula 8 14 3" xfId="9028"/>
    <cellStyle name="Vírgula 8 15" xfId="7222"/>
    <cellStyle name="Vírgula 8 15 2" xfId="9030"/>
    <cellStyle name="Vírgula 8 16" xfId="7223"/>
    <cellStyle name="Vírgula 8 16 2" xfId="9031"/>
    <cellStyle name="Vírgula 8 17" xfId="9012"/>
    <cellStyle name="Vírgula 8 2" xfId="7224"/>
    <cellStyle name="Vírgula 8 2 10" xfId="7225"/>
    <cellStyle name="Vírgula 8 2 10 2" xfId="7226"/>
    <cellStyle name="Vírgula 8 2 10 2 2" xfId="9034"/>
    <cellStyle name="Vírgula 8 2 10 3" xfId="7227"/>
    <cellStyle name="Vírgula 8 2 10 3 2" xfId="9035"/>
    <cellStyle name="Vírgula 8 2 10 4" xfId="7228"/>
    <cellStyle name="Vírgula 8 2 10 4 2" xfId="9036"/>
    <cellStyle name="Vírgula 8 2 10 5" xfId="9033"/>
    <cellStyle name="Vírgula 8 2 11" xfId="7229"/>
    <cellStyle name="Vírgula 8 2 11 2" xfId="7230"/>
    <cellStyle name="Vírgula 8 2 11 2 2" xfId="9038"/>
    <cellStyle name="Vírgula 8 2 11 3" xfId="7231"/>
    <cellStyle name="Vírgula 8 2 11 3 2" xfId="9039"/>
    <cellStyle name="Vírgula 8 2 11 4" xfId="9037"/>
    <cellStyle name="Vírgula 8 2 12" xfId="7232"/>
    <cellStyle name="Vírgula 8 2 12 2" xfId="7233"/>
    <cellStyle name="Vírgula 8 2 12 2 2" xfId="9041"/>
    <cellStyle name="Vírgula 8 2 12 3" xfId="9040"/>
    <cellStyle name="Vírgula 8 2 13" xfId="7234"/>
    <cellStyle name="Vírgula 8 2 13 2" xfId="9042"/>
    <cellStyle name="Vírgula 8 2 14" xfId="7235"/>
    <cellStyle name="Vírgula 8 2 14 2" xfId="9043"/>
    <cellStyle name="Vírgula 8 2 15" xfId="9032"/>
    <cellStyle name="Vírgula 8 2 2" xfId="7236"/>
    <cellStyle name="Vírgula 8 2 2 10" xfId="9044"/>
    <cellStyle name="Vírgula 8 2 2 2" xfId="7237"/>
    <cellStyle name="Vírgula 8 2 2 2 2" xfId="7238"/>
    <cellStyle name="Vírgula 8 2 2 2 2 2" xfId="7239"/>
    <cellStyle name="Vírgula 8 2 2 2 2 2 2" xfId="7240"/>
    <cellStyle name="Vírgula 8 2 2 2 2 2 2 2" xfId="9048"/>
    <cellStyle name="Vírgula 8 2 2 2 2 2 3" xfId="7241"/>
    <cellStyle name="Vírgula 8 2 2 2 2 2 3 2" xfId="9049"/>
    <cellStyle name="Vírgula 8 2 2 2 2 2 4" xfId="7242"/>
    <cellStyle name="Vírgula 8 2 2 2 2 2 4 2" xfId="9050"/>
    <cellStyle name="Vírgula 8 2 2 2 2 2 5" xfId="9047"/>
    <cellStyle name="Vírgula 8 2 2 2 2 3" xfId="7243"/>
    <cellStyle name="Vírgula 8 2 2 2 2 3 2" xfId="9051"/>
    <cellStyle name="Vírgula 8 2 2 2 2 4" xfId="7244"/>
    <cellStyle name="Vírgula 8 2 2 2 2 4 2" xfId="9052"/>
    <cellStyle name="Vírgula 8 2 2 2 2 5" xfId="7245"/>
    <cellStyle name="Vírgula 8 2 2 2 2 5 2" xfId="9053"/>
    <cellStyle name="Vírgula 8 2 2 2 2 6" xfId="9046"/>
    <cellStyle name="Vírgula 8 2 2 2 3" xfId="7246"/>
    <cellStyle name="Vírgula 8 2 2 2 3 2" xfId="7247"/>
    <cellStyle name="Vírgula 8 2 2 2 3 2 2" xfId="9055"/>
    <cellStyle name="Vírgula 8 2 2 2 3 3" xfId="7248"/>
    <cellStyle name="Vírgula 8 2 2 2 3 3 2" xfId="9056"/>
    <cellStyle name="Vírgula 8 2 2 2 3 4" xfId="7249"/>
    <cellStyle name="Vírgula 8 2 2 2 3 4 2" xfId="9057"/>
    <cellStyle name="Vírgula 8 2 2 2 3 5" xfId="9054"/>
    <cellStyle name="Vírgula 8 2 2 2 4" xfId="7250"/>
    <cellStyle name="Vírgula 8 2 2 2 4 2" xfId="9058"/>
    <cellStyle name="Vírgula 8 2 2 2 5" xfId="7251"/>
    <cellStyle name="Vírgula 8 2 2 2 5 2" xfId="9059"/>
    <cellStyle name="Vírgula 8 2 2 2 6" xfId="7252"/>
    <cellStyle name="Vírgula 8 2 2 2 6 2" xfId="9060"/>
    <cellStyle name="Vírgula 8 2 2 2 7" xfId="9045"/>
    <cellStyle name="Vírgula 8 2 2 3" xfId="7253"/>
    <cellStyle name="Vírgula 8 2 2 3 2" xfId="7254"/>
    <cellStyle name="Vírgula 8 2 2 3 2 2" xfId="7255"/>
    <cellStyle name="Vírgula 8 2 2 3 2 2 2" xfId="9063"/>
    <cellStyle name="Vírgula 8 2 2 3 2 3" xfId="7256"/>
    <cellStyle name="Vírgula 8 2 2 3 2 3 2" xfId="9064"/>
    <cellStyle name="Vírgula 8 2 2 3 2 4" xfId="7257"/>
    <cellStyle name="Vírgula 8 2 2 3 2 4 2" xfId="9065"/>
    <cellStyle name="Vírgula 8 2 2 3 2 5" xfId="9062"/>
    <cellStyle name="Vírgula 8 2 2 3 3" xfId="7258"/>
    <cellStyle name="Vírgula 8 2 2 3 3 2" xfId="9066"/>
    <cellStyle name="Vírgula 8 2 2 3 4" xfId="7259"/>
    <cellStyle name="Vírgula 8 2 2 3 4 2" xfId="9067"/>
    <cellStyle name="Vírgula 8 2 2 3 5" xfId="7260"/>
    <cellStyle name="Vírgula 8 2 2 3 5 2" xfId="9068"/>
    <cellStyle name="Vírgula 8 2 2 3 6" xfId="9061"/>
    <cellStyle name="Vírgula 8 2 2 4" xfId="7261"/>
    <cellStyle name="Vírgula 8 2 2 4 2" xfId="7262"/>
    <cellStyle name="Vírgula 8 2 2 4 2 2" xfId="9070"/>
    <cellStyle name="Vírgula 8 2 2 4 3" xfId="7263"/>
    <cellStyle name="Vírgula 8 2 2 4 3 2" xfId="9071"/>
    <cellStyle name="Vírgula 8 2 2 4 4" xfId="7264"/>
    <cellStyle name="Vírgula 8 2 2 4 4 2" xfId="9072"/>
    <cellStyle name="Vírgula 8 2 2 4 5" xfId="9069"/>
    <cellStyle name="Vírgula 8 2 2 5" xfId="7265"/>
    <cellStyle name="Vírgula 8 2 2 5 2" xfId="7266"/>
    <cellStyle name="Vírgula 8 2 2 5 2 2" xfId="9074"/>
    <cellStyle name="Vírgula 8 2 2 5 3" xfId="7267"/>
    <cellStyle name="Vírgula 8 2 2 5 3 2" xfId="9075"/>
    <cellStyle name="Vírgula 8 2 2 5 4" xfId="7268"/>
    <cellStyle name="Vírgula 8 2 2 5 4 2" xfId="9076"/>
    <cellStyle name="Vírgula 8 2 2 5 5" xfId="9073"/>
    <cellStyle name="Vírgula 8 2 2 6" xfId="7269"/>
    <cellStyle name="Vírgula 8 2 2 6 2" xfId="7270"/>
    <cellStyle name="Vírgula 8 2 2 6 2 2" xfId="9078"/>
    <cellStyle name="Vírgula 8 2 2 6 3" xfId="7271"/>
    <cellStyle name="Vírgula 8 2 2 6 3 2" xfId="9079"/>
    <cellStyle name="Vírgula 8 2 2 6 4" xfId="9077"/>
    <cellStyle name="Vírgula 8 2 2 7" xfId="7272"/>
    <cellStyle name="Vírgula 8 2 2 7 2" xfId="9080"/>
    <cellStyle name="Vírgula 8 2 2 8" xfId="7273"/>
    <cellStyle name="Vírgula 8 2 2 8 2" xfId="9081"/>
    <cellStyle name="Vírgula 8 2 2 9" xfId="7274"/>
    <cellStyle name="Vírgula 8 2 2 9 2" xfId="9082"/>
    <cellStyle name="Vírgula 8 2 3" xfId="7275"/>
    <cellStyle name="Vírgula 8 2 3 10" xfId="9083"/>
    <cellStyle name="Vírgula 8 2 3 2" xfId="7276"/>
    <cellStyle name="Vírgula 8 2 3 2 2" xfId="7277"/>
    <cellStyle name="Vírgula 8 2 3 2 2 2" xfId="7278"/>
    <cellStyle name="Vírgula 8 2 3 2 2 2 2" xfId="7279"/>
    <cellStyle name="Vírgula 8 2 3 2 2 2 2 2" xfId="9087"/>
    <cellStyle name="Vírgula 8 2 3 2 2 2 3" xfId="7280"/>
    <cellStyle name="Vírgula 8 2 3 2 2 2 3 2" xfId="9088"/>
    <cellStyle name="Vírgula 8 2 3 2 2 2 4" xfId="7281"/>
    <cellStyle name="Vírgula 8 2 3 2 2 2 4 2" xfId="9089"/>
    <cellStyle name="Vírgula 8 2 3 2 2 2 5" xfId="9086"/>
    <cellStyle name="Vírgula 8 2 3 2 2 3" xfId="7282"/>
    <cellStyle name="Vírgula 8 2 3 2 2 3 2" xfId="9090"/>
    <cellStyle name="Vírgula 8 2 3 2 2 4" xfId="7283"/>
    <cellStyle name="Vírgula 8 2 3 2 2 4 2" xfId="9091"/>
    <cellStyle name="Vírgula 8 2 3 2 2 5" xfId="7284"/>
    <cellStyle name="Vírgula 8 2 3 2 2 5 2" xfId="9092"/>
    <cellStyle name="Vírgula 8 2 3 2 2 6" xfId="9085"/>
    <cellStyle name="Vírgula 8 2 3 2 3" xfId="7285"/>
    <cellStyle name="Vírgula 8 2 3 2 3 2" xfId="7286"/>
    <cellStyle name="Vírgula 8 2 3 2 3 2 2" xfId="9094"/>
    <cellStyle name="Vírgula 8 2 3 2 3 3" xfId="7287"/>
    <cellStyle name="Vírgula 8 2 3 2 3 3 2" xfId="9095"/>
    <cellStyle name="Vírgula 8 2 3 2 3 4" xfId="7288"/>
    <cellStyle name="Vírgula 8 2 3 2 3 4 2" xfId="9096"/>
    <cellStyle name="Vírgula 8 2 3 2 3 5" xfId="9093"/>
    <cellStyle name="Vírgula 8 2 3 2 4" xfId="7289"/>
    <cellStyle name="Vírgula 8 2 3 2 4 2" xfId="9097"/>
    <cellStyle name="Vírgula 8 2 3 2 5" xfId="7290"/>
    <cellStyle name="Vírgula 8 2 3 2 5 2" xfId="9098"/>
    <cellStyle name="Vírgula 8 2 3 2 6" xfId="7291"/>
    <cellStyle name="Vírgula 8 2 3 2 6 2" xfId="9099"/>
    <cellStyle name="Vírgula 8 2 3 2 7" xfId="9084"/>
    <cellStyle name="Vírgula 8 2 3 3" xfId="7292"/>
    <cellStyle name="Vírgula 8 2 3 3 2" xfId="7293"/>
    <cellStyle name="Vírgula 8 2 3 3 2 2" xfId="7294"/>
    <cellStyle name="Vírgula 8 2 3 3 2 2 2" xfId="9102"/>
    <cellStyle name="Vírgula 8 2 3 3 2 3" xfId="7295"/>
    <cellStyle name="Vírgula 8 2 3 3 2 3 2" xfId="9103"/>
    <cellStyle name="Vírgula 8 2 3 3 2 4" xfId="7296"/>
    <cellStyle name="Vírgula 8 2 3 3 2 4 2" xfId="9104"/>
    <cellStyle name="Vírgula 8 2 3 3 2 5" xfId="9101"/>
    <cellStyle name="Vírgula 8 2 3 3 3" xfId="7297"/>
    <cellStyle name="Vírgula 8 2 3 3 3 2" xfId="9105"/>
    <cellStyle name="Vírgula 8 2 3 3 4" xfId="7298"/>
    <cellStyle name="Vírgula 8 2 3 3 4 2" xfId="9106"/>
    <cellStyle name="Vírgula 8 2 3 3 5" xfId="7299"/>
    <cellStyle name="Vírgula 8 2 3 3 5 2" xfId="9107"/>
    <cellStyle name="Vírgula 8 2 3 3 6" xfId="9100"/>
    <cellStyle name="Vírgula 8 2 3 4" xfId="7300"/>
    <cellStyle name="Vírgula 8 2 3 4 2" xfId="7301"/>
    <cellStyle name="Vírgula 8 2 3 4 2 2" xfId="9109"/>
    <cellStyle name="Vírgula 8 2 3 4 3" xfId="7302"/>
    <cellStyle name="Vírgula 8 2 3 4 3 2" xfId="9110"/>
    <cellStyle name="Vírgula 8 2 3 4 4" xfId="7303"/>
    <cellStyle name="Vírgula 8 2 3 4 4 2" xfId="9111"/>
    <cellStyle name="Vírgula 8 2 3 4 5" xfId="9108"/>
    <cellStyle name="Vírgula 8 2 3 5" xfId="7304"/>
    <cellStyle name="Vírgula 8 2 3 5 2" xfId="7305"/>
    <cellStyle name="Vírgula 8 2 3 5 2 2" xfId="9113"/>
    <cellStyle name="Vírgula 8 2 3 5 3" xfId="7306"/>
    <cellStyle name="Vírgula 8 2 3 5 3 2" xfId="9114"/>
    <cellStyle name="Vírgula 8 2 3 5 4" xfId="7307"/>
    <cellStyle name="Vírgula 8 2 3 5 4 2" xfId="9115"/>
    <cellStyle name="Vírgula 8 2 3 5 5" xfId="9112"/>
    <cellStyle name="Vírgula 8 2 3 6" xfId="7308"/>
    <cellStyle name="Vírgula 8 2 3 6 2" xfId="7309"/>
    <cellStyle name="Vírgula 8 2 3 6 2 2" xfId="9117"/>
    <cellStyle name="Vírgula 8 2 3 6 3" xfId="7310"/>
    <cellStyle name="Vírgula 8 2 3 6 3 2" xfId="9118"/>
    <cellStyle name="Vírgula 8 2 3 6 4" xfId="9116"/>
    <cellStyle name="Vírgula 8 2 3 7" xfId="7311"/>
    <cellStyle name="Vírgula 8 2 3 7 2" xfId="9119"/>
    <cellStyle name="Vírgula 8 2 3 8" xfId="7312"/>
    <cellStyle name="Vírgula 8 2 3 8 2" xfId="9120"/>
    <cellStyle name="Vírgula 8 2 3 9" xfId="7313"/>
    <cellStyle name="Vírgula 8 2 3 9 2" xfId="9121"/>
    <cellStyle name="Vírgula 8 2 4" xfId="7314"/>
    <cellStyle name="Vírgula 8 2 4 2" xfId="7315"/>
    <cellStyle name="Vírgula 8 2 4 2 2" xfId="7316"/>
    <cellStyle name="Vírgula 8 2 4 2 2 2" xfId="7317"/>
    <cellStyle name="Vírgula 8 2 4 2 2 2 2" xfId="9125"/>
    <cellStyle name="Vírgula 8 2 4 2 2 3" xfId="7318"/>
    <cellStyle name="Vírgula 8 2 4 2 2 3 2" xfId="9126"/>
    <cellStyle name="Vírgula 8 2 4 2 2 4" xfId="7319"/>
    <cellStyle name="Vírgula 8 2 4 2 2 4 2" xfId="9127"/>
    <cellStyle name="Vírgula 8 2 4 2 2 5" xfId="9124"/>
    <cellStyle name="Vírgula 8 2 4 2 3" xfId="7320"/>
    <cellStyle name="Vírgula 8 2 4 2 3 2" xfId="9128"/>
    <cellStyle name="Vírgula 8 2 4 2 4" xfId="7321"/>
    <cellStyle name="Vírgula 8 2 4 2 4 2" xfId="9129"/>
    <cellStyle name="Vírgula 8 2 4 2 5" xfId="7322"/>
    <cellStyle name="Vírgula 8 2 4 2 5 2" xfId="9130"/>
    <cellStyle name="Vírgula 8 2 4 2 6" xfId="9123"/>
    <cellStyle name="Vírgula 8 2 4 3" xfId="7323"/>
    <cellStyle name="Vírgula 8 2 4 3 2" xfId="7324"/>
    <cellStyle name="Vírgula 8 2 4 3 2 2" xfId="9132"/>
    <cellStyle name="Vírgula 8 2 4 3 3" xfId="7325"/>
    <cellStyle name="Vírgula 8 2 4 3 3 2" xfId="9133"/>
    <cellStyle name="Vírgula 8 2 4 3 4" xfId="7326"/>
    <cellStyle name="Vírgula 8 2 4 3 4 2" xfId="9134"/>
    <cellStyle name="Vírgula 8 2 4 3 5" xfId="9131"/>
    <cellStyle name="Vírgula 8 2 4 4" xfId="7327"/>
    <cellStyle name="Vírgula 8 2 4 4 2" xfId="9135"/>
    <cellStyle name="Vírgula 8 2 4 5" xfId="7328"/>
    <cellStyle name="Vírgula 8 2 4 5 2" xfId="9136"/>
    <cellStyle name="Vírgula 8 2 4 6" xfId="7329"/>
    <cellStyle name="Vírgula 8 2 4 6 2" xfId="9137"/>
    <cellStyle name="Vírgula 8 2 4 7" xfId="9122"/>
    <cellStyle name="Vírgula 8 2 5" xfId="7330"/>
    <cellStyle name="Vírgula 8 2 5 2" xfId="7331"/>
    <cellStyle name="Vírgula 8 2 5 2 2" xfId="7332"/>
    <cellStyle name="Vírgula 8 2 5 2 2 2" xfId="7333"/>
    <cellStyle name="Vírgula 8 2 5 2 2 2 2" xfId="9141"/>
    <cellStyle name="Vírgula 8 2 5 2 2 3" xfId="7334"/>
    <cellStyle name="Vírgula 8 2 5 2 2 3 2" xfId="9142"/>
    <cellStyle name="Vírgula 8 2 5 2 2 4" xfId="7335"/>
    <cellStyle name="Vírgula 8 2 5 2 2 4 2" xfId="9143"/>
    <cellStyle name="Vírgula 8 2 5 2 2 5" xfId="9140"/>
    <cellStyle name="Vírgula 8 2 5 2 3" xfId="7336"/>
    <cellStyle name="Vírgula 8 2 5 2 3 2" xfId="9144"/>
    <cellStyle name="Vírgula 8 2 5 2 4" xfId="7337"/>
    <cellStyle name="Vírgula 8 2 5 2 4 2" xfId="9145"/>
    <cellStyle name="Vírgula 8 2 5 2 5" xfId="7338"/>
    <cellStyle name="Vírgula 8 2 5 2 5 2" xfId="9146"/>
    <cellStyle name="Vírgula 8 2 5 2 6" xfId="9139"/>
    <cellStyle name="Vírgula 8 2 5 3" xfId="7339"/>
    <cellStyle name="Vírgula 8 2 5 3 2" xfId="7340"/>
    <cellStyle name="Vírgula 8 2 5 3 2 2" xfId="9148"/>
    <cellStyle name="Vírgula 8 2 5 3 3" xfId="7341"/>
    <cellStyle name="Vírgula 8 2 5 3 3 2" xfId="9149"/>
    <cellStyle name="Vírgula 8 2 5 3 4" xfId="7342"/>
    <cellStyle name="Vírgula 8 2 5 3 4 2" xfId="9150"/>
    <cellStyle name="Vírgula 8 2 5 3 5" xfId="9147"/>
    <cellStyle name="Vírgula 8 2 5 4" xfId="7343"/>
    <cellStyle name="Vírgula 8 2 5 4 2" xfId="9151"/>
    <cellStyle name="Vírgula 8 2 5 5" xfId="7344"/>
    <cellStyle name="Vírgula 8 2 5 5 2" xfId="9152"/>
    <cellStyle name="Vírgula 8 2 5 6" xfId="7345"/>
    <cellStyle name="Vírgula 8 2 5 6 2" xfId="9153"/>
    <cellStyle name="Vírgula 8 2 5 7" xfId="9138"/>
    <cellStyle name="Vírgula 8 2 6" xfId="7346"/>
    <cellStyle name="Vírgula 8 2 6 2" xfId="7347"/>
    <cellStyle name="Vírgula 8 2 6 2 2" xfId="7348"/>
    <cellStyle name="Vírgula 8 2 6 2 2 2" xfId="7349"/>
    <cellStyle name="Vírgula 8 2 6 2 2 2 2" xfId="9157"/>
    <cellStyle name="Vírgula 8 2 6 2 2 3" xfId="7350"/>
    <cellStyle name="Vírgula 8 2 6 2 2 3 2" xfId="9158"/>
    <cellStyle name="Vírgula 8 2 6 2 2 4" xfId="7351"/>
    <cellStyle name="Vírgula 8 2 6 2 2 4 2" xfId="9159"/>
    <cellStyle name="Vírgula 8 2 6 2 2 5" xfId="9156"/>
    <cellStyle name="Vírgula 8 2 6 2 3" xfId="7352"/>
    <cellStyle name="Vírgula 8 2 6 2 3 2" xfId="9160"/>
    <cellStyle name="Vírgula 8 2 6 2 4" xfId="7353"/>
    <cellStyle name="Vírgula 8 2 6 2 4 2" xfId="9161"/>
    <cellStyle name="Vírgula 8 2 6 2 5" xfId="7354"/>
    <cellStyle name="Vírgula 8 2 6 2 5 2" xfId="9162"/>
    <cellStyle name="Vírgula 8 2 6 2 6" xfId="9155"/>
    <cellStyle name="Vírgula 8 2 6 3" xfId="7355"/>
    <cellStyle name="Vírgula 8 2 6 3 2" xfId="7356"/>
    <cellStyle name="Vírgula 8 2 6 3 2 2" xfId="9164"/>
    <cellStyle name="Vírgula 8 2 6 3 3" xfId="7357"/>
    <cellStyle name="Vírgula 8 2 6 3 3 2" xfId="9165"/>
    <cellStyle name="Vírgula 8 2 6 3 4" xfId="7358"/>
    <cellStyle name="Vírgula 8 2 6 3 4 2" xfId="9166"/>
    <cellStyle name="Vírgula 8 2 6 3 5" xfId="9163"/>
    <cellStyle name="Vírgula 8 2 6 4" xfId="7359"/>
    <cellStyle name="Vírgula 8 2 6 4 2" xfId="9167"/>
    <cellStyle name="Vírgula 8 2 6 5" xfId="7360"/>
    <cellStyle name="Vírgula 8 2 6 5 2" xfId="9168"/>
    <cellStyle name="Vírgula 8 2 6 6" xfId="7361"/>
    <cellStyle name="Vírgula 8 2 6 6 2" xfId="9169"/>
    <cellStyle name="Vírgula 8 2 6 7" xfId="9154"/>
    <cellStyle name="Vírgula 8 2 7" xfId="7362"/>
    <cellStyle name="Vírgula 8 2 7 2" xfId="7363"/>
    <cellStyle name="Vírgula 8 2 7 2 2" xfId="7364"/>
    <cellStyle name="Vírgula 8 2 7 2 2 2" xfId="9172"/>
    <cellStyle name="Vírgula 8 2 7 2 3" xfId="7365"/>
    <cellStyle name="Vírgula 8 2 7 2 3 2" xfId="9173"/>
    <cellStyle name="Vírgula 8 2 7 2 4" xfId="7366"/>
    <cellStyle name="Vírgula 8 2 7 2 4 2" xfId="9174"/>
    <cellStyle name="Vírgula 8 2 7 2 5" xfId="9171"/>
    <cellStyle name="Vírgula 8 2 7 3" xfId="7367"/>
    <cellStyle name="Vírgula 8 2 7 3 2" xfId="9175"/>
    <cellStyle name="Vírgula 8 2 7 4" xfId="7368"/>
    <cellStyle name="Vírgula 8 2 7 4 2" xfId="9176"/>
    <cellStyle name="Vírgula 8 2 7 5" xfId="7369"/>
    <cellStyle name="Vírgula 8 2 7 5 2" xfId="9177"/>
    <cellStyle name="Vírgula 8 2 7 6" xfId="9170"/>
    <cellStyle name="Vírgula 8 2 8" xfId="7370"/>
    <cellStyle name="Vírgula 8 2 8 2" xfId="7371"/>
    <cellStyle name="Vírgula 8 2 8 2 2" xfId="9179"/>
    <cellStyle name="Vírgula 8 2 8 3" xfId="7372"/>
    <cellStyle name="Vírgula 8 2 8 3 2" xfId="9180"/>
    <cellStyle name="Vírgula 8 2 8 4" xfId="7373"/>
    <cellStyle name="Vírgula 8 2 8 4 2" xfId="9181"/>
    <cellStyle name="Vírgula 8 2 8 5" xfId="9178"/>
    <cellStyle name="Vírgula 8 2 9" xfId="7374"/>
    <cellStyle name="Vírgula 8 2 9 2" xfId="7375"/>
    <cellStyle name="Vírgula 8 2 9 2 2" xfId="9183"/>
    <cellStyle name="Vírgula 8 2 9 3" xfId="7376"/>
    <cellStyle name="Vírgula 8 2 9 3 2" xfId="9184"/>
    <cellStyle name="Vírgula 8 2 9 4" xfId="7377"/>
    <cellStyle name="Vírgula 8 2 9 4 2" xfId="9185"/>
    <cellStyle name="Vírgula 8 2 9 5" xfId="9182"/>
    <cellStyle name="Vírgula 8 3" xfId="7378"/>
    <cellStyle name="Vírgula 8 3 10" xfId="7379"/>
    <cellStyle name="Vírgula 8 3 10 2" xfId="7380"/>
    <cellStyle name="Vírgula 8 3 10 2 2" xfId="9188"/>
    <cellStyle name="Vírgula 8 3 10 3" xfId="7381"/>
    <cellStyle name="Vírgula 8 3 10 3 2" xfId="9189"/>
    <cellStyle name="Vírgula 8 3 10 4" xfId="7382"/>
    <cellStyle name="Vírgula 8 3 10 4 2" xfId="9190"/>
    <cellStyle name="Vírgula 8 3 10 5" xfId="9187"/>
    <cellStyle name="Vírgula 8 3 11" xfId="7383"/>
    <cellStyle name="Vírgula 8 3 11 2" xfId="7384"/>
    <cellStyle name="Vírgula 8 3 11 2 2" xfId="9192"/>
    <cellStyle name="Vírgula 8 3 11 3" xfId="7385"/>
    <cellStyle name="Vírgula 8 3 11 3 2" xfId="9193"/>
    <cellStyle name="Vírgula 8 3 11 4" xfId="9191"/>
    <cellStyle name="Vírgula 8 3 12" xfId="7386"/>
    <cellStyle name="Vírgula 8 3 12 2" xfId="7387"/>
    <cellStyle name="Vírgula 8 3 12 2 2" xfId="9195"/>
    <cellStyle name="Vírgula 8 3 12 3" xfId="9194"/>
    <cellStyle name="Vírgula 8 3 13" xfId="7388"/>
    <cellStyle name="Vírgula 8 3 13 2" xfId="9196"/>
    <cellStyle name="Vírgula 8 3 14" xfId="7389"/>
    <cellStyle name="Vírgula 8 3 14 2" xfId="9197"/>
    <cellStyle name="Vírgula 8 3 15" xfId="9186"/>
    <cellStyle name="Vírgula 8 3 2" xfId="7390"/>
    <cellStyle name="Vírgula 8 3 2 10" xfId="9198"/>
    <cellStyle name="Vírgula 8 3 2 2" xfId="7391"/>
    <cellStyle name="Vírgula 8 3 2 2 2" xfId="7392"/>
    <cellStyle name="Vírgula 8 3 2 2 2 2" xfId="7393"/>
    <cellStyle name="Vírgula 8 3 2 2 2 2 2" xfId="7394"/>
    <cellStyle name="Vírgula 8 3 2 2 2 2 2 2" xfId="9202"/>
    <cellStyle name="Vírgula 8 3 2 2 2 2 3" xfId="7395"/>
    <cellStyle name="Vírgula 8 3 2 2 2 2 3 2" xfId="9203"/>
    <cellStyle name="Vírgula 8 3 2 2 2 2 4" xfId="7396"/>
    <cellStyle name="Vírgula 8 3 2 2 2 2 4 2" xfId="9204"/>
    <cellStyle name="Vírgula 8 3 2 2 2 2 5" xfId="9201"/>
    <cellStyle name="Vírgula 8 3 2 2 2 3" xfId="7397"/>
    <cellStyle name="Vírgula 8 3 2 2 2 3 2" xfId="9205"/>
    <cellStyle name="Vírgula 8 3 2 2 2 4" xfId="7398"/>
    <cellStyle name="Vírgula 8 3 2 2 2 4 2" xfId="9206"/>
    <cellStyle name="Vírgula 8 3 2 2 2 5" xfId="7399"/>
    <cellStyle name="Vírgula 8 3 2 2 2 5 2" xfId="9207"/>
    <cellStyle name="Vírgula 8 3 2 2 2 6" xfId="9200"/>
    <cellStyle name="Vírgula 8 3 2 2 3" xfId="7400"/>
    <cellStyle name="Vírgula 8 3 2 2 3 2" xfId="7401"/>
    <cellStyle name="Vírgula 8 3 2 2 3 2 2" xfId="9209"/>
    <cellStyle name="Vírgula 8 3 2 2 3 3" xfId="7402"/>
    <cellStyle name="Vírgula 8 3 2 2 3 3 2" xfId="9210"/>
    <cellStyle name="Vírgula 8 3 2 2 3 4" xfId="7403"/>
    <cellStyle name="Vírgula 8 3 2 2 3 4 2" xfId="9211"/>
    <cellStyle name="Vírgula 8 3 2 2 3 5" xfId="9208"/>
    <cellStyle name="Vírgula 8 3 2 2 4" xfId="7404"/>
    <cellStyle name="Vírgula 8 3 2 2 4 2" xfId="9212"/>
    <cellStyle name="Vírgula 8 3 2 2 5" xfId="7405"/>
    <cellStyle name="Vírgula 8 3 2 2 5 2" xfId="9213"/>
    <cellStyle name="Vírgula 8 3 2 2 6" xfId="7406"/>
    <cellStyle name="Vírgula 8 3 2 2 6 2" xfId="9214"/>
    <cellStyle name="Vírgula 8 3 2 2 7" xfId="9199"/>
    <cellStyle name="Vírgula 8 3 2 3" xfId="7407"/>
    <cellStyle name="Vírgula 8 3 2 3 2" xfId="7408"/>
    <cellStyle name="Vírgula 8 3 2 3 2 2" xfId="7409"/>
    <cellStyle name="Vírgula 8 3 2 3 2 2 2" xfId="9217"/>
    <cellStyle name="Vírgula 8 3 2 3 2 3" xfId="7410"/>
    <cellStyle name="Vírgula 8 3 2 3 2 3 2" xfId="9218"/>
    <cellStyle name="Vírgula 8 3 2 3 2 4" xfId="7411"/>
    <cellStyle name="Vírgula 8 3 2 3 2 4 2" xfId="9219"/>
    <cellStyle name="Vírgula 8 3 2 3 2 5" xfId="9216"/>
    <cellStyle name="Vírgula 8 3 2 3 3" xfId="7412"/>
    <cellStyle name="Vírgula 8 3 2 3 3 2" xfId="9220"/>
    <cellStyle name="Vírgula 8 3 2 3 4" xfId="7413"/>
    <cellStyle name="Vírgula 8 3 2 3 4 2" xfId="9221"/>
    <cellStyle name="Vírgula 8 3 2 3 5" xfId="7414"/>
    <cellStyle name="Vírgula 8 3 2 3 5 2" xfId="9222"/>
    <cellStyle name="Vírgula 8 3 2 3 6" xfId="9215"/>
    <cellStyle name="Vírgula 8 3 2 4" xfId="7415"/>
    <cellStyle name="Vírgula 8 3 2 4 2" xfId="7416"/>
    <cellStyle name="Vírgula 8 3 2 4 2 2" xfId="9224"/>
    <cellStyle name="Vírgula 8 3 2 4 3" xfId="7417"/>
    <cellStyle name="Vírgula 8 3 2 4 3 2" xfId="9225"/>
    <cellStyle name="Vírgula 8 3 2 4 4" xfId="7418"/>
    <cellStyle name="Vírgula 8 3 2 4 4 2" xfId="9226"/>
    <cellStyle name="Vírgula 8 3 2 4 5" xfId="9223"/>
    <cellStyle name="Vírgula 8 3 2 5" xfId="7419"/>
    <cellStyle name="Vírgula 8 3 2 5 2" xfId="7420"/>
    <cellStyle name="Vírgula 8 3 2 5 2 2" xfId="9228"/>
    <cellStyle name="Vírgula 8 3 2 5 3" xfId="7421"/>
    <cellStyle name="Vírgula 8 3 2 5 3 2" xfId="9229"/>
    <cellStyle name="Vírgula 8 3 2 5 4" xfId="7422"/>
    <cellStyle name="Vírgula 8 3 2 5 4 2" xfId="9230"/>
    <cellStyle name="Vírgula 8 3 2 5 5" xfId="9227"/>
    <cellStyle name="Vírgula 8 3 2 6" xfId="7423"/>
    <cellStyle name="Vírgula 8 3 2 6 2" xfId="7424"/>
    <cellStyle name="Vírgula 8 3 2 6 2 2" xfId="9232"/>
    <cellStyle name="Vírgula 8 3 2 6 3" xfId="7425"/>
    <cellStyle name="Vírgula 8 3 2 6 3 2" xfId="9233"/>
    <cellStyle name="Vírgula 8 3 2 6 4" xfId="9231"/>
    <cellStyle name="Vírgula 8 3 2 7" xfId="7426"/>
    <cellStyle name="Vírgula 8 3 2 7 2" xfId="9234"/>
    <cellStyle name="Vírgula 8 3 2 8" xfId="7427"/>
    <cellStyle name="Vírgula 8 3 2 8 2" xfId="9235"/>
    <cellStyle name="Vírgula 8 3 2 9" xfId="7428"/>
    <cellStyle name="Vírgula 8 3 2 9 2" xfId="9236"/>
    <cellStyle name="Vírgula 8 3 3" xfId="7429"/>
    <cellStyle name="Vírgula 8 3 3 10" xfId="9237"/>
    <cellStyle name="Vírgula 8 3 3 2" xfId="7430"/>
    <cellStyle name="Vírgula 8 3 3 2 2" xfId="7431"/>
    <cellStyle name="Vírgula 8 3 3 2 2 2" xfId="7432"/>
    <cellStyle name="Vírgula 8 3 3 2 2 2 2" xfId="7433"/>
    <cellStyle name="Vírgula 8 3 3 2 2 2 2 2" xfId="9241"/>
    <cellStyle name="Vírgula 8 3 3 2 2 2 3" xfId="7434"/>
    <cellStyle name="Vírgula 8 3 3 2 2 2 3 2" xfId="9242"/>
    <cellStyle name="Vírgula 8 3 3 2 2 2 4" xfId="7435"/>
    <cellStyle name="Vírgula 8 3 3 2 2 2 4 2" xfId="9243"/>
    <cellStyle name="Vírgula 8 3 3 2 2 2 5" xfId="9240"/>
    <cellStyle name="Vírgula 8 3 3 2 2 3" xfId="7436"/>
    <cellStyle name="Vírgula 8 3 3 2 2 3 2" xfId="9244"/>
    <cellStyle name="Vírgula 8 3 3 2 2 4" xfId="7437"/>
    <cellStyle name="Vírgula 8 3 3 2 2 4 2" xfId="9245"/>
    <cellStyle name="Vírgula 8 3 3 2 2 5" xfId="7438"/>
    <cellStyle name="Vírgula 8 3 3 2 2 5 2" xfId="9246"/>
    <cellStyle name="Vírgula 8 3 3 2 2 6" xfId="9239"/>
    <cellStyle name="Vírgula 8 3 3 2 3" xfId="7439"/>
    <cellStyle name="Vírgula 8 3 3 2 3 2" xfId="7440"/>
    <cellStyle name="Vírgula 8 3 3 2 3 2 2" xfId="9248"/>
    <cellStyle name="Vírgula 8 3 3 2 3 3" xfId="7441"/>
    <cellStyle name="Vírgula 8 3 3 2 3 3 2" xfId="9249"/>
    <cellStyle name="Vírgula 8 3 3 2 3 4" xfId="7442"/>
    <cellStyle name="Vírgula 8 3 3 2 3 4 2" xfId="9250"/>
    <cellStyle name="Vírgula 8 3 3 2 3 5" xfId="9247"/>
    <cellStyle name="Vírgula 8 3 3 2 4" xfId="7443"/>
    <cellStyle name="Vírgula 8 3 3 2 4 2" xfId="9251"/>
    <cellStyle name="Vírgula 8 3 3 2 5" xfId="7444"/>
    <cellStyle name="Vírgula 8 3 3 2 5 2" xfId="9252"/>
    <cellStyle name="Vírgula 8 3 3 2 6" xfId="7445"/>
    <cellStyle name="Vírgula 8 3 3 2 6 2" xfId="9253"/>
    <cellStyle name="Vírgula 8 3 3 2 7" xfId="9238"/>
    <cellStyle name="Vírgula 8 3 3 3" xfId="7446"/>
    <cellStyle name="Vírgula 8 3 3 3 2" xfId="7447"/>
    <cellStyle name="Vírgula 8 3 3 3 2 2" xfId="7448"/>
    <cellStyle name="Vírgula 8 3 3 3 2 2 2" xfId="9256"/>
    <cellStyle name="Vírgula 8 3 3 3 2 3" xfId="7449"/>
    <cellStyle name="Vírgula 8 3 3 3 2 3 2" xfId="9257"/>
    <cellStyle name="Vírgula 8 3 3 3 2 4" xfId="7450"/>
    <cellStyle name="Vírgula 8 3 3 3 2 4 2" xfId="9258"/>
    <cellStyle name="Vírgula 8 3 3 3 2 5" xfId="9255"/>
    <cellStyle name="Vírgula 8 3 3 3 3" xfId="7451"/>
    <cellStyle name="Vírgula 8 3 3 3 3 2" xfId="9259"/>
    <cellStyle name="Vírgula 8 3 3 3 4" xfId="7452"/>
    <cellStyle name="Vírgula 8 3 3 3 4 2" xfId="9260"/>
    <cellStyle name="Vírgula 8 3 3 3 5" xfId="7453"/>
    <cellStyle name="Vírgula 8 3 3 3 5 2" xfId="9261"/>
    <cellStyle name="Vírgula 8 3 3 3 6" xfId="9254"/>
    <cellStyle name="Vírgula 8 3 3 4" xfId="7454"/>
    <cellStyle name="Vírgula 8 3 3 4 2" xfId="7455"/>
    <cellStyle name="Vírgula 8 3 3 4 2 2" xfId="9263"/>
    <cellStyle name="Vírgula 8 3 3 4 3" xfId="7456"/>
    <cellStyle name="Vírgula 8 3 3 4 3 2" xfId="9264"/>
    <cellStyle name="Vírgula 8 3 3 4 4" xfId="7457"/>
    <cellStyle name="Vírgula 8 3 3 4 4 2" xfId="9265"/>
    <cellStyle name="Vírgula 8 3 3 4 5" xfId="9262"/>
    <cellStyle name="Vírgula 8 3 3 5" xfId="7458"/>
    <cellStyle name="Vírgula 8 3 3 5 2" xfId="7459"/>
    <cellStyle name="Vírgula 8 3 3 5 2 2" xfId="9267"/>
    <cellStyle name="Vírgula 8 3 3 5 3" xfId="7460"/>
    <cellStyle name="Vírgula 8 3 3 5 3 2" xfId="9268"/>
    <cellStyle name="Vírgula 8 3 3 5 4" xfId="7461"/>
    <cellStyle name="Vírgula 8 3 3 5 4 2" xfId="9269"/>
    <cellStyle name="Vírgula 8 3 3 5 5" xfId="9266"/>
    <cellStyle name="Vírgula 8 3 3 6" xfId="7462"/>
    <cellStyle name="Vírgula 8 3 3 6 2" xfId="7463"/>
    <cellStyle name="Vírgula 8 3 3 6 2 2" xfId="9271"/>
    <cellStyle name="Vírgula 8 3 3 6 3" xfId="7464"/>
    <cellStyle name="Vírgula 8 3 3 6 3 2" xfId="9272"/>
    <cellStyle name="Vírgula 8 3 3 6 4" xfId="9270"/>
    <cellStyle name="Vírgula 8 3 3 7" xfId="7465"/>
    <cellStyle name="Vírgula 8 3 3 7 2" xfId="9273"/>
    <cellStyle name="Vírgula 8 3 3 8" xfId="7466"/>
    <cellStyle name="Vírgula 8 3 3 8 2" xfId="9274"/>
    <cellStyle name="Vírgula 8 3 3 9" xfId="7467"/>
    <cellStyle name="Vírgula 8 3 3 9 2" xfId="9275"/>
    <cellStyle name="Vírgula 8 3 4" xfId="7468"/>
    <cellStyle name="Vírgula 8 3 4 2" xfId="7469"/>
    <cellStyle name="Vírgula 8 3 4 2 2" xfId="7470"/>
    <cellStyle name="Vírgula 8 3 4 2 2 2" xfId="7471"/>
    <cellStyle name="Vírgula 8 3 4 2 2 2 2" xfId="9279"/>
    <cellStyle name="Vírgula 8 3 4 2 2 3" xfId="7472"/>
    <cellStyle name="Vírgula 8 3 4 2 2 3 2" xfId="9280"/>
    <cellStyle name="Vírgula 8 3 4 2 2 4" xfId="7473"/>
    <cellStyle name="Vírgula 8 3 4 2 2 4 2" xfId="9281"/>
    <cellStyle name="Vírgula 8 3 4 2 2 5" xfId="9278"/>
    <cellStyle name="Vírgula 8 3 4 2 3" xfId="7474"/>
    <cellStyle name="Vírgula 8 3 4 2 3 2" xfId="9282"/>
    <cellStyle name="Vírgula 8 3 4 2 4" xfId="7475"/>
    <cellStyle name="Vírgula 8 3 4 2 4 2" xfId="9283"/>
    <cellStyle name="Vírgula 8 3 4 2 5" xfId="7476"/>
    <cellStyle name="Vírgula 8 3 4 2 5 2" xfId="9284"/>
    <cellStyle name="Vírgula 8 3 4 2 6" xfId="9277"/>
    <cellStyle name="Vírgula 8 3 4 3" xfId="7477"/>
    <cellStyle name="Vírgula 8 3 4 3 2" xfId="7478"/>
    <cellStyle name="Vírgula 8 3 4 3 2 2" xfId="9286"/>
    <cellStyle name="Vírgula 8 3 4 3 3" xfId="7479"/>
    <cellStyle name="Vírgula 8 3 4 3 3 2" xfId="9287"/>
    <cellStyle name="Vírgula 8 3 4 3 4" xfId="7480"/>
    <cellStyle name="Vírgula 8 3 4 3 4 2" xfId="9288"/>
    <cellStyle name="Vírgula 8 3 4 3 5" xfId="9285"/>
    <cellStyle name="Vírgula 8 3 4 4" xfId="7481"/>
    <cellStyle name="Vírgula 8 3 4 4 2" xfId="9289"/>
    <cellStyle name="Vírgula 8 3 4 5" xfId="7482"/>
    <cellStyle name="Vírgula 8 3 4 5 2" xfId="9290"/>
    <cellStyle name="Vírgula 8 3 4 6" xfId="7483"/>
    <cellStyle name="Vírgula 8 3 4 6 2" xfId="9291"/>
    <cellStyle name="Vírgula 8 3 4 7" xfId="9276"/>
    <cellStyle name="Vírgula 8 3 5" xfId="7484"/>
    <cellStyle name="Vírgula 8 3 5 2" xfId="7485"/>
    <cellStyle name="Vírgula 8 3 5 2 2" xfId="7486"/>
    <cellStyle name="Vírgula 8 3 5 2 2 2" xfId="7487"/>
    <cellStyle name="Vírgula 8 3 5 2 2 2 2" xfId="9295"/>
    <cellStyle name="Vírgula 8 3 5 2 2 3" xfId="7488"/>
    <cellStyle name="Vírgula 8 3 5 2 2 3 2" xfId="9296"/>
    <cellStyle name="Vírgula 8 3 5 2 2 4" xfId="7489"/>
    <cellStyle name="Vírgula 8 3 5 2 2 4 2" xfId="9297"/>
    <cellStyle name="Vírgula 8 3 5 2 2 5" xfId="9294"/>
    <cellStyle name="Vírgula 8 3 5 2 3" xfId="7490"/>
    <cellStyle name="Vírgula 8 3 5 2 3 2" xfId="9298"/>
    <cellStyle name="Vírgula 8 3 5 2 4" xfId="7491"/>
    <cellStyle name="Vírgula 8 3 5 2 4 2" xfId="9299"/>
    <cellStyle name="Vírgula 8 3 5 2 5" xfId="7492"/>
    <cellStyle name="Vírgula 8 3 5 2 5 2" xfId="9300"/>
    <cellStyle name="Vírgula 8 3 5 2 6" xfId="9293"/>
    <cellStyle name="Vírgula 8 3 5 3" xfId="7493"/>
    <cellStyle name="Vírgula 8 3 5 3 2" xfId="7494"/>
    <cellStyle name="Vírgula 8 3 5 3 2 2" xfId="9302"/>
    <cellStyle name="Vírgula 8 3 5 3 3" xfId="7495"/>
    <cellStyle name="Vírgula 8 3 5 3 3 2" xfId="9303"/>
    <cellStyle name="Vírgula 8 3 5 3 4" xfId="7496"/>
    <cellStyle name="Vírgula 8 3 5 3 4 2" xfId="9304"/>
    <cellStyle name="Vírgula 8 3 5 3 5" xfId="9301"/>
    <cellStyle name="Vírgula 8 3 5 4" xfId="7497"/>
    <cellStyle name="Vírgula 8 3 5 4 2" xfId="9305"/>
    <cellStyle name="Vírgula 8 3 5 5" xfId="7498"/>
    <cellStyle name="Vírgula 8 3 5 5 2" xfId="9306"/>
    <cellStyle name="Vírgula 8 3 5 6" xfId="7499"/>
    <cellStyle name="Vírgula 8 3 5 6 2" xfId="9307"/>
    <cellStyle name="Vírgula 8 3 5 7" xfId="9292"/>
    <cellStyle name="Vírgula 8 3 6" xfId="7500"/>
    <cellStyle name="Vírgula 8 3 6 2" xfId="7501"/>
    <cellStyle name="Vírgula 8 3 6 2 2" xfId="7502"/>
    <cellStyle name="Vírgula 8 3 6 2 2 2" xfId="7503"/>
    <cellStyle name="Vírgula 8 3 6 2 2 2 2" xfId="9311"/>
    <cellStyle name="Vírgula 8 3 6 2 2 3" xfId="7504"/>
    <cellStyle name="Vírgula 8 3 6 2 2 3 2" xfId="9312"/>
    <cellStyle name="Vírgula 8 3 6 2 2 4" xfId="7505"/>
    <cellStyle name="Vírgula 8 3 6 2 2 4 2" xfId="9313"/>
    <cellStyle name="Vírgula 8 3 6 2 2 5" xfId="9310"/>
    <cellStyle name="Vírgula 8 3 6 2 3" xfId="7506"/>
    <cellStyle name="Vírgula 8 3 6 2 3 2" xfId="9314"/>
    <cellStyle name="Vírgula 8 3 6 2 4" xfId="7507"/>
    <cellStyle name="Vírgula 8 3 6 2 4 2" xfId="9315"/>
    <cellStyle name="Vírgula 8 3 6 2 5" xfId="7508"/>
    <cellStyle name="Vírgula 8 3 6 2 5 2" xfId="9316"/>
    <cellStyle name="Vírgula 8 3 6 2 6" xfId="9309"/>
    <cellStyle name="Vírgula 8 3 6 3" xfId="7509"/>
    <cellStyle name="Vírgula 8 3 6 3 2" xfId="7510"/>
    <cellStyle name="Vírgula 8 3 6 3 2 2" xfId="9318"/>
    <cellStyle name="Vírgula 8 3 6 3 3" xfId="7511"/>
    <cellStyle name="Vírgula 8 3 6 3 3 2" xfId="9319"/>
    <cellStyle name="Vírgula 8 3 6 3 4" xfId="7512"/>
    <cellStyle name="Vírgula 8 3 6 3 4 2" xfId="9320"/>
    <cellStyle name="Vírgula 8 3 6 3 5" xfId="9317"/>
    <cellStyle name="Vírgula 8 3 6 4" xfId="7513"/>
    <cellStyle name="Vírgula 8 3 6 4 2" xfId="9321"/>
    <cellStyle name="Vírgula 8 3 6 5" xfId="7514"/>
    <cellStyle name="Vírgula 8 3 6 5 2" xfId="9322"/>
    <cellStyle name="Vírgula 8 3 6 6" xfId="7515"/>
    <cellStyle name="Vírgula 8 3 6 6 2" xfId="9323"/>
    <cellStyle name="Vírgula 8 3 6 7" xfId="9308"/>
    <cellStyle name="Vírgula 8 3 7" xfId="7516"/>
    <cellStyle name="Vírgula 8 3 7 2" xfId="7517"/>
    <cellStyle name="Vírgula 8 3 7 2 2" xfId="7518"/>
    <cellStyle name="Vírgula 8 3 7 2 2 2" xfId="9326"/>
    <cellStyle name="Vírgula 8 3 7 2 3" xfId="7519"/>
    <cellStyle name="Vírgula 8 3 7 2 3 2" xfId="9327"/>
    <cellStyle name="Vírgula 8 3 7 2 4" xfId="7520"/>
    <cellStyle name="Vírgula 8 3 7 2 4 2" xfId="9328"/>
    <cellStyle name="Vírgula 8 3 7 2 5" xfId="9325"/>
    <cellStyle name="Vírgula 8 3 7 3" xfId="7521"/>
    <cellStyle name="Vírgula 8 3 7 3 2" xfId="9329"/>
    <cellStyle name="Vírgula 8 3 7 4" xfId="7522"/>
    <cellStyle name="Vírgula 8 3 7 4 2" xfId="9330"/>
    <cellStyle name="Vírgula 8 3 7 5" xfId="7523"/>
    <cellStyle name="Vírgula 8 3 7 5 2" xfId="9331"/>
    <cellStyle name="Vírgula 8 3 7 6" xfId="9324"/>
    <cellStyle name="Vírgula 8 3 8" xfId="7524"/>
    <cellStyle name="Vírgula 8 3 8 2" xfId="7525"/>
    <cellStyle name="Vírgula 8 3 8 2 2" xfId="9333"/>
    <cellStyle name="Vírgula 8 3 8 3" xfId="7526"/>
    <cellStyle name="Vírgula 8 3 8 3 2" xfId="9334"/>
    <cellStyle name="Vírgula 8 3 8 4" xfId="7527"/>
    <cellStyle name="Vírgula 8 3 8 4 2" xfId="9335"/>
    <cellStyle name="Vírgula 8 3 8 5" xfId="9332"/>
    <cellStyle name="Vírgula 8 3 9" xfId="7528"/>
    <cellStyle name="Vírgula 8 3 9 2" xfId="7529"/>
    <cellStyle name="Vírgula 8 3 9 2 2" xfId="9337"/>
    <cellStyle name="Vírgula 8 3 9 3" xfId="7530"/>
    <cellStyle name="Vírgula 8 3 9 3 2" xfId="9338"/>
    <cellStyle name="Vírgula 8 3 9 4" xfId="7531"/>
    <cellStyle name="Vírgula 8 3 9 4 2" xfId="9339"/>
    <cellStyle name="Vírgula 8 3 9 5" xfId="9336"/>
    <cellStyle name="Vírgula 8 4" xfId="7532"/>
    <cellStyle name="Vírgula 8 4 10" xfId="9340"/>
    <cellStyle name="Vírgula 8 4 2" xfId="7533"/>
    <cellStyle name="Vírgula 8 4 2 2" xfId="7534"/>
    <cellStyle name="Vírgula 8 4 2 2 2" xfId="7535"/>
    <cellStyle name="Vírgula 8 4 2 2 2 2" xfId="7536"/>
    <cellStyle name="Vírgula 8 4 2 2 2 2 2" xfId="9344"/>
    <cellStyle name="Vírgula 8 4 2 2 2 3" xfId="7537"/>
    <cellStyle name="Vírgula 8 4 2 2 2 3 2" xfId="9345"/>
    <cellStyle name="Vírgula 8 4 2 2 2 4" xfId="7538"/>
    <cellStyle name="Vírgula 8 4 2 2 2 4 2" xfId="9346"/>
    <cellStyle name="Vírgula 8 4 2 2 2 5" xfId="9343"/>
    <cellStyle name="Vírgula 8 4 2 2 3" xfId="7539"/>
    <cellStyle name="Vírgula 8 4 2 2 3 2" xfId="9347"/>
    <cellStyle name="Vírgula 8 4 2 2 4" xfId="7540"/>
    <cellStyle name="Vírgula 8 4 2 2 4 2" xfId="9348"/>
    <cellStyle name="Vírgula 8 4 2 2 5" xfId="7541"/>
    <cellStyle name="Vírgula 8 4 2 2 5 2" xfId="9349"/>
    <cellStyle name="Vírgula 8 4 2 2 6" xfId="9342"/>
    <cellStyle name="Vírgula 8 4 2 3" xfId="7542"/>
    <cellStyle name="Vírgula 8 4 2 3 2" xfId="7543"/>
    <cellStyle name="Vírgula 8 4 2 3 2 2" xfId="9351"/>
    <cellStyle name="Vírgula 8 4 2 3 3" xfId="7544"/>
    <cellStyle name="Vírgula 8 4 2 3 3 2" xfId="9352"/>
    <cellStyle name="Vírgula 8 4 2 3 4" xfId="7545"/>
    <cellStyle name="Vírgula 8 4 2 3 4 2" xfId="9353"/>
    <cellStyle name="Vírgula 8 4 2 3 5" xfId="9350"/>
    <cellStyle name="Vírgula 8 4 2 4" xfId="7546"/>
    <cellStyle name="Vírgula 8 4 2 4 2" xfId="9354"/>
    <cellStyle name="Vírgula 8 4 2 5" xfId="7547"/>
    <cellStyle name="Vírgula 8 4 2 5 2" xfId="9355"/>
    <cellStyle name="Vírgula 8 4 2 6" xfId="7548"/>
    <cellStyle name="Vírgula 8 4 2 6 2" xfId="9356"/>
    <cellStyle name="Vírgula 8 4 2 7" xfId="9341"/>
    <cellStyle name="Vírgula 8 4 3" xfId="7549"/>
    <cellStyle name="Vírgula 8 4 3 2" xfId="7550"/>
    <cellStyle name="Vírgula 8 4 3 2 2" xfId="7551"/>
    <cellStyle name="Vírgula 8 4 3 2 2 2" xfId="9359"/>
    <cellStyle name="Vírgula 8 4 3 2 3" xfId="7552"/>
    <cellStyle name="Vírgula 8 4 3 2 3 2" xfId="9360"/>
    <cellStyle name="Vírgula 8 4 3 2 4" xfId="7553"/>
    <cellStyle name="Vírgula 8 4 3 2 4 2" xfId="9361"/>
    <cellStyle name="Vírgula 8 4 3 2 5" xfId="9358"/>
    <cellStyle name="Vírgula 8 4 3 3" xfId="7554"/>
    <cellStyle name="Vírgula 8 4 3 3 2" xfId="9362"/>
    <cellStyle name="Vírgula 8 4 3 4" xfId="7555"/>
    <cellStyle name="Vírgula 8 4 3 4 2" xfId="9363"/>
    <cellStyle name="Vírgula 8 4 3 5" xfId="7556"/>
    <cellStyle name="Vírgula 8 4 3 5 2" xfId="9364"/>
    <cellStyle name="Vírgula 8 4 3 6" xfId="9357"/>
    <cellStyle name="Vírgula 8 4 4" xfId="7557"/>
    <cellStyle name="Vírgula 8 4 4 2" xfId="7558"/>
    <cellStyle name="Vírgula 8 4 4 2 2" xfId="9366"/>
    <cellStyle name="Vírgula 8 4 4 3" xfId="7559"/>
    <cellStyle name="Vírgula 8 4 4 3 2" xfId="9367"/>
    <cellStyle name="Vírgula 8 4 4 4" xfId="7560"/>
    <cellStyle name="Vírgula 8 4 4 4 2" xfId="9368"/>
    <cellStyle name="Vírgula 8 4 4 5" xfId="9365"/>
    <cellStyle name="Vírgula 8 4 5" xfId="7561"/>
    <cellStyle name="Vírgula 8 4 5 2" xfId="7562"/>
    <cellStyle name="Vírgula 8 4 5 2 2" xfId="9370"/>
    <cellStyle name="Vírgula 8 4 5 3" xfId="7563"/>
    <cellStyle name="Vírgula 8 4 5 3 2" xfId="9371"/>
    <cellStyle name="Vírgula 8 4 5 4" xfId="7564"/>
    <cellStyle name="Vírgula 8 4 5 4 2" xfId="9372"/>
    <cellStyle name="Vírgula 8 4 5 5" xfId="9369"/>
    <cellStyle name="Vírgula 8 4 6" xfId="7565"/>
    <cellStyle name="Vírgula 8 4 6 2" xfId="7566"/>
    <cellStyle name="Vírgula 8 4 6 2 2" xfId="9374"/>
    <cellStyle name="Vírgula 8 4 6 3" xfId="7567"/>
    <cellStyle name="Vírgula 8 4 6 3 2" xfId="9375"/>
    <cellStyle name="Vírgula 8 4 6 4" xfId="9373"/>
    <cellStyle name="Vírgula 8 4 7" xfId="7568"/>
    <cellStyle name="Vírgula 8 4 7 2" xfId="9376"/>
    <cellStyle name="Vírgula 8 4 8" xfId="7569"/>
    <cellStyle name="Vírgula 8 4 8 2" xfId="9377"/>
    <cellStyle name="Vírgula 8 4 9" xfId="7570"/>
    <cellStyle name="Vírgula 8 4 9 2" xfId="9378"/>
    <cellStyle name="Vírgula 8 5" xfId="7571"/>
    <cellStyle name="Vírgula 8 5 10" xfId="9379"/>
    <cellStyle name="Vírgula 8 5 2" xfId="7572"/>
    <cellStyle name="Vírgula 8 5 2 2" xfId="7573"/>
    <cellStyle name="Vírgula 8 5 2 2 2" xfId="7574"/>
    <cellStyle name="Vírgula 8 5 2 2 2 2" xfId="7575"/>
    <cellStyle name="Vírgula 8 5 2 2 2 2 2" xfId="9383"/>
    <cellStyle name="Vírgula 8 5 2 2 2 3" xfId="7576"/>
    <cellStyle name="Vírgula 8 5 2 2 2 3 2" xfId="9384"/>
    <cellStyle name="Vírgula 8 5 2 2 2 4" xfId="7577"/>
    <cellStyle name="Vírgula 8 5 2 2 2 4 2" xfId="9385"/>
    <cellStyle name="Vírgula 8 5 2 2 2 5" xfId="9382"/>
    <cellStyle name="Vírgula 8 5 2 2 3" xfId="7578"/>
    <cellStyle name="Vírgula 8 5 2 2 3 2" xfId="9386"/>
    <cellStyle name="Vírgula 8 5 2 2 4" xfId="7579"/>
    <cellStyle name="Vírgula 8 5 2 2 4 2" xfId="9387"/>
    <cellStyle name="Vírgula 8 5 2 2 5" xfId="7580"/>
    <cellStyle name="Vírgula 8 5 2 2 5 2" xfId="9388"/>
    <cellStyle name="Vírgula 8 5 2 2 6" xfId="9381"/>
    <cellStyle name="Vírgula 8 5 2 3" xfId="7581"/>
    <cellStyle name="Vírgula 8 5 2 3 2" xfId="7582"/>
    <cellStyle name="Vírgula 8 5 2 3 2 2" xfId="9390"/>
    <cellStyle name="Vírgula 8 5 2 3 3" xfId="7583"/>
    <cellStyle name="Vírgula 8 5 2 3 3 2" xfId="9391"/>
    <cellStyle name="Vírgula 8 5 2 3 4" xfId="7584"/>
    <cellStyle name="Vírgula 8 5 2 3 4 2" xfId="9392"/>
    <cellStyle name="Vírgula 8 5 2 3 5" xfId="9389"/>
    <cellStyle name="Vírgula 8 5 2 4" xfId="7585"/>
    <cellStyle name="Vírgula 8 5 2 4 2" xfId="9393"/>
    <cellStyle name="Vírgula 8 5 2 5" xfId="7586"/>
    <cellStyle name="Vírgula 8 5 2 5 2" xfId="9394"/>
    <cellStyle name="Vírgula 8 5 2 6" xfId="7587"/>
    <cellStyle name="Vírgula 8 5 2 6 2" xfId="9395"/>
    <cellStyle name="Vírgula 8 5 2 7" xfId="9380"/>
    <cellStyle name="Vírgula 8 5 3" xfId="7588"/>
    <cellStyle name="Vírgula 8 5 3 2" xfId="7589"/>
    <cellStyle name="Vírgula 8 5 3 2 2" xfId="7590"/>
    <cellStyle name="Vírgula 8 5 3 2 2 2" xfId="9398"/>
    <cellStyle name="Vírgula 8 5 3 2 3" xfId="7591"/>
    <cellStyle name="Vírgula 8 5 3 2 3 2" xfId="9399"/>
    <cellStyle name="Vírgula 8 5 3 2 4" xfId="7592"/>
    <cellStyle name="Vírgula 8 5 3 2 4 2" xfId="9400"/>
    <cellStyle name="Vírgula 8 5 3 2 5" xfId="9397"/>
    <cellStyle name="Vírgula 8 5 3 3" xfId="7593"/>
    <cellStyle name="Vírgula 8 5 3 3 2" xfId="9401"/>
    <cellStyle name="Vírgula 8 5 3 4" xfId="7594"/>
    <cellStyle name="Vírgula 8 5 3 4 2" xfId="9402"/>
    <cellStyle name="Vírgula 8 5 3 5" xfId="7595"/>
    <cellStyle name="Vírgula 8 5 3 5 2" xfId="9403"/>
    <cellStyle name="Vírgula 8 5 3 6" xfId="9396"/>
    <cellStyle name="Vírgula 8 5 4" xfId="7596"/>
    <cellStyle name="Vírgula 8 5 4 2" xfId="7597"/>
    <cellStyle name="Vírgula 8 5 4 2 2" xfId="9405"/>
    <cellStyle name="Vírgula 8 5 4 3" xfId="7598"/>
    <cellStyle name="Vírgula 8 5 4 3 2" xfId="9406"/>
    <cellStyle name="Vírgula 8 5 4 4" xfId="7599"/>
    <cellStyle name="Vírgula 8 5 4 4 2" xfId="9407"/>
    <cellStyle name="Vírgula 8 5 4 5" xfId="9404"/>
    <cellStyle name="Vírgula 8 5 5" xfId="7600"/>
    <cellStyle name="Vírgula 8 5 5 2" xfId="7601"/>
    <cellStyle name="Vírgula 8 5 5 2 2" xfId="9409"/>
    <cellStyle name="Vírgula 8 5 5 3" xfId="7602"/>
    <cellStyle name="Vírgula 8 5 5 3 2" xfId="9410"/>
    <cellStyle name="Vírgula 8 5 5 4" xfId="7603"/>
    <cellStyle name="Vírgula 8 5 5 4 2" xfId="9411"/>
    <cellStyle name="Vírgula 8 5 5 5" xfId="9408"/>
    <cellStyle name="Vírgula 8 5 6" xfId="7604"/>
    <cellStyle name="Vírgula 8 5 6 2" xfId="7605"/>
    <cellStyle name="Vírgula 8 5 6 2 2" xfId="9413"/>
    <cellStyle name="Vírgula 8 5 6 3" xfId="7606"/>
    <cellStyle name="Vírgula 8 5 6 3 2" xfId="9414"/>
    <cellStyle name="Vírgula 8 5 6 4" xfId="9412"/>
    <cellStyle name="Vírgula 8 5 7" xfId="7607"/>
    <cellStyle name="Vírgula 8 5 7 2" xfId="9415"/>
    <cellStyle name="Vírgula 8 5 8" xfId="7608"/>
    <cellStyle name="Vírgula 8 5 8 2" xfId="9416"/>
    <cellStyle name="Vírgula 8 5 9" xfId="7609"/>
    <cellStyle name="Vírgula 8 5 9 2" xfId="9417"/>
    <cellStyle name="Vírgula 8 6" xfId="7610"/>
    <cellStyle name="Vírgula 8 6 2" xfId="7611"/>
    <cellStyle name="Vírgula 8 6 2 2" xfId="7612"/>
    <cellStyle name="Vírgula 8 6 2 2 2" xfId="7613"/>
    <cellStyle name="Vírgula 8 6 2 2 2 2" xfId="9421"/>
    <cellStyle name="Vírgula 8 6 2 2 3" xfId="7614"/>
    <cellStyle name="Vírgula 8 6 2 2 3 2" xfId="9422"/>
    <cellStyle name="Vírgula 8 6 2 2 4" xfId="7615"/>
    <cellStyle name="Vírgula 8 6 2 2 4 2" xfId="9423"/>
    <cellStyle name="Vírgula 8 6 2 2 5" xfId="9420"/>
    <cellStyle name="Vírgula 8 6 2 3" xfId="7616"/>
    <cellStyle name="Vírgula 8 6 2 3 2" xfId="9424"/>
    <cellStyle name="Vírgula 8 6 2 4" xfId="7617"/>
    <cellStyle name="Vírgula 8 6 2 4 2" xfId="9425"/>
    <cellStyle name="Vírgula 8 6 2 5" xfId="7618"/>
    <cellStyle name="Vírgula 8 6 2 5 2" xfId="9426"/>
    <cellStyle name="Vírgula 8 6 2 6" xfId="9419"/>
    <cellStyle name="Vírgula 8 6 3" xfId="7619"/>
    <cellStyle name="Vírgula 8 6 3 2" xfId="7620"/>
    <cellStyle name="Vírgula 8 6 3 2 2" xfId="9428"/>
    <cellStyle name="Vírgula 8 6 3 3" xfId="7621"/>
    <cellStyle name="Vírgula 8 6 3 3 2" xfId="9429"/>
    <cellStyle name="Vírgula 8 6 3 4" xfId="7622"/>
    <cellStyle name="Vírgula 8 6 3 4 2" xfId="9430"/>
    <cellStyle name="Vírgula 8 6 3 5" xfId="9427"/>
    <cellStyle name="Vírgula 8 6 4" xfId="7623"/>
    <cellStyle name="Vírgula 8 6 4 2" xfId="9431"/>
    <cellStyle name="Vírgula 8 6 5" xfId="7624"/>
    <cellStyle name="Vírgula 8 6 5 2" xfId="9432"/>
    <cellStyle name="Vírgula 8 6 6" xfId="7625"/>
    <cellStyle name="Vírgula 8 6 6 2" xfId="9433"/>
    <cellStyle name="Vírgula 8 6 7" xfId="9418"/>
    <cellStyle name="Vírgula 8 7" xfId="7626"/>
    <cellStyle name="Vírgula 8 7 2" xfId="7627"/>
    <cellStyle name="Vírgula 8 7 2 2" xfId="7628"/>
    <cellStyle name="Vírgula 8 7 2 2 2" xfId="7629"/>
    <cellStyle name="Vírgula 8 7 2 2 2 2" xfId="9437"/>
    <cellStyle name="Vírgula 8 7 2 2 3" xfId="7630"/>
    <cellStyle name="Vírgula 8 7 2 2 3 2" xfId="9438"/>
    <cellStyle name="Vírgula 8 7 2 2 4" xfId="7631"/>
    <cellStyle name="Vírgula 8 7 2 2 4 2" xfId="9439"/>
    <cellStyle name="Vírgula 8 7 2 2 5" xfId="9436"/>
    <cellStyle name="Vírgula 8 7 2 3" xfId="7632"/>
    <cellStyle name="Vírgula 8 7 2 3 2" xfId="9440"/>
    <cellStyle name="Vírgula 8 7 2 4" xfId="7633"/>
    <cellStyle name="Vírgula 8 7 2 4 2" xfId="9441"/>
    <cellStyle name="Vírgula 8 7 2 5" xfId="7634"/>
    <cellStyle name="Vírgula 8 7 2 5 2" xfId="9442"/>
    <cellStyle name="Vírgula 8 7 2 6" xfId="9435"/>
    <cellStyle name="Vírgula 8 7 3" xfId="7635"/>
    <cellStyle name="Vírgula 8 7 3 2" xfId="7636"/>
    <cellStyle name="Vírgula 8 7 3 2 2" xfId="9444"/>
    <cellStyle name="Vírgula 8 7 3 3" xfId="7637"/>
    <cellStyle name="Vírgula 8 7 3 3 2" xfId="9445"/>
    <cellStyle name="Vírgula 8 7 3 4" xfId="7638"/>
    <cellStyle name="Vírgula 8 7 3 4 2" xfId="9446"/>
    <cellStyle name="Vírgula 8 7 3 5" xfId="9443"/>
    <cellStyle name="Vírgula 8 7 4" xfId="7639"/>
    <cellStyle name="Vírgula 8 7 4 2" xfId="9447"/>
    <cellStyle name="Vírgula 8 7 5" xfId="7640"/>
    <cellStyle name="Vírgula 8 7 5 2" xfId="9448"/>
    <cellStyle name="Vírgula 8 7 6" xfId="7641"/>
    <cellStyle name="Vírgula 8 7 6 2" xfId="9449"/>
    <cellStyle name="Vírgula 8 7 7" xfId="9434"/>
    <cellStyle name="Vírgula 8 8" xfId="7642"/>
    <cellStyle name="Vírgula 8 8 2" xfId="7643"/>
    <cellStyle name="Vírgula 8 8 2 2" xfId="7644"/>
    <cellStyle name="Vírgula 8 8 2 2 2" xfId="7645"/>
    <cellStyle name="Vírgula 8 8 2 2 2 2" xfId="9453"/>
    <cellStyle name="Vírgula 8 8 2 2 3" xfId="7646"/>
    <cellStyle name="Vírgula 8 8 2 2 3 2" xfId="9454"/>
    <cellStyle name="Vírgula 8 8 2 2 4" xfId="7647"/>
    <cellStyle name="Vírgula 8 8 2 2 4 2" xfId="9455"/>
    <cellStyle name="Vírgula 8 8 2 2 5" xfId="9452"/>
    <cellStyle name="Vírgula 8 8 2 3" xfId="7648"/>
    <cellStyle name="Vírgula 8 8 2 3 2" xfId="9456"/>
    <cellStyle name="Vírgula 8 8 2 4" xfId="7649"/>
    <cellStyle name="Vírgula 8 8 2 4 2" xfId="9457"/>
    <cellStyle name="Vírgula 8 8 2 5" xfId="7650"/>
    <cellStyle name="Vírgula 8 8 2 5 2" xfId="9458"/>
    <cellStyle name="Vírgula 8 8 2 6" xfId="9451"/>
    <cellStyle name="Vírgula 8 8 3" xfId="7651"/>
    <cellStyle name="Vírgula 8 8 3 2" xfId="7652"/>
    <cellStyle name="Vírgula 8 8 3 2 2" xfId="9460"/>
    <cellStyle name="Vírgula 8 8 3 3" xfId="7653"/>
    <cellStyle name="Vírgula 8 8 3 3 2" xfId="9461"/>
    <cellStyle name="Vírgula 8 8 3 4" xfId="7654"/>
    <cellStyle name="Vírgula 8 8 3 4 2" xfId="9462"/>
    <cellStyle name="Vírgula 8 8 3 5" xfId="9459"/>
    <cellStyle name="Vírgula 8 8 4" xfId="7655"/>
    <cellStyle name="Vírgula 8 8 4 2" xfId="9463"/>
    <cellStyle name="Vírgula 8 8 5" xfId="7656"/>
    <cellStyle name="Vírgula 8 8 5 2" xfId="9464"/>
    <cellStyle name="Vírgula 8 8 6" xfId="7657"/>
    <cellStyle name="Vírgula 8 8 6 2" xfId="9465"/>
    <cellStyle name="Vírgula 8 8 7" xfId="9450"/>
    <cellStyle name="Vírgula 8 9" xfId="7658"/>
    <cellStyle name="Vírgula 8 9 2" xfId="7659"/>
    <cellStyle name="Vírgula 8 9 2 2" xfId="7660"/>
    <cellStyle name="Vírgula 8 9 2 2 2" xfId="9468"/>
    <cellStyle name="Vírgula 8 9 2 3" xfId="7661"/>
    <cellStyle name="Vírgula 8 9 2 3 2" xfId="9469"/>
    <cellStyle name="Vírgula 8 9 2 4" xfId="7662"/>
    <cellStyle name="Vírgula 8 9 2 4 2" xfId="9470"/>
    <cellStyle name="Vírgula 8 9 2 5" xfId="9467"/>
    <cellStyle name="Vírgula 8 9 3" xfId="7663"/>
    <cellStyle name="Vírgula 8 9 3 2" xfId="9471"/>
    <cellStyle name="Vírgula 8 9 4" xfId="7664"/>
    <cellStyle name="Vírgula 8 9 4 2" xfId="9472"/>
    <cellStyle name="Vírgula 8 9 5" xfId="7665"/>
    <cellStyle name="Vírgula 8 9 5 2" xfId="9473"/>
    <cellStyle name="Vírgula 8 9 6" xfId="9466"/>
    <cellStyle name="Vírgula 9" xfId="7666"/>
    <cellStyle name="Vírgula 9 2" xfId="9474"/>
    <cellStyle name="Warning" xfId="21"/>
  </cellStyles>
  <dxfs count="1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 b="1" i="0" baseline="0"/>
              <a:t>FÍSICO x FINANCEIRO MENSAL</a:t>
            </a:r>
          </a:p>
        </c:rich>
      </c:tx>
      <c:layout>
        <c:manualLayout>
          <c:xMode val="edge"/>
          <c:yMode val="edge"/>
          <c:x val="0.2554371135019412"/>
          <c:y val="1.0314134145629456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2757154642496"/>
          <c:y val="7.0580370346654958E-2"/>
          <c:w val="0.80770083771237799"/>
          <c:h val="0.87290969225861836"/>
        </c:manualLayout>
      </c:layout>
      <c:barChart>
        <c:barDir val="col"/>
        <c:grouping val="clustered"/>
        <c:varyColors val="0"/>
        <c:ser>
          <c:idx val="0"/>
          <c:order val="0"/>
          <c:tx>
            <c:v>Planejado</c:v>
          </c:tx>
          <c:invertIfNegative val="0"/>
          <c:cat>
            <c:strRef>
              <c:f>CRONOGRAMA!$G$10:$M$10</c:f>
              <c:strCache>
                <c:ptCount val="7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  <c:pt idx="4">
                  <c:v>MÊS 5</c:v>
                </c:pt>
                <c:pt idx="5">
                  <c:v>MÊS 6</c:v>
                </c:pt>
                <c:pt idx="6">
                  <c:v>MÊS 7</c:v>
                </c:pt>
              </c:strCache>
            </c:strRef>
          </c:cat>
          <c:val>
            <c:numRef>
              <c:f>CRONOGRAMA!$G$46:$M$46</c:f>
              <c:numCache>
                <c:formatCode>_(* #,##0.00_);_(* \(#,##0.00\);_(* "-"??_);_(@_)</c:formatCode>
                <c:ptCount val="7"/>
                <c:pt idx="0">
                  <c:v>27428.710890959996</c:v>
                </c:pt>
                <c:pt idx="1">
                  <c:v>125851.95534627447</c:v>
                </c:pt>
                <c:pt idx="2">
                  <c:v>130690.19220450448</c:v>
                </c:pt>
                <c:pt idx="3">
                  <c:v>105760.59629084097</c:v>
                </c:pt>
                <c:pt idx="4">
                  <c:v>285277.6191821036</c:v>
                </c:pt>
                <c:pt idx="5">
                  <c:v>313773.1867524836</c:v>
                </c:pt>
                <c:pt idx="6">
                  <c:v>288637.23929145519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A0-4EE5-BC55-0904511AA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074816"/>
        <c:axId val="186573952"/>
      </c:barChart>
      <c:catAx>
        <c:axId val="189074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pt-BR"/>
          </a:p>
        </c:txPr>
        <c:crossAx val="186573952"/>
        <c:crosses val="autoZero"/>
        <c:auto val="1"/>
        <c:lblAlgn val="ctr"/>
        <c:lblOffset val="100"/>
        <c:noMultiLvlLbl val="0"/>
      </c:catAx>
      <c:valAx>
        <c:axId val="18657395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pt-BR"/>
          </a:p>
        </c:txPr>
        <c:crossAx val="189074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38952104720948"/>
          <c:y val="0.15473855056916264"/>
          <c:w val="0.20940677796430887"/>
          <c:h val="4.0748378982316494E-2"/>
        </c:manualLayout>
      </c:layout>
      <c:overlay val="0"/>
      <c:txPr>
        <a:bodyPr/>
        <a:lstStyle/>
        <a:p>
          <a:pPr>
            <a:defRPr sz="18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47" footer="0.31496062000000047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/>
              <a:t>FÍSICO X FINACEIRO ACUMULADO</a:t>
            </a:r>
          </a:p>
        </c:rich>
      </c:tx>
      <c:layout>
        <c:manualLayout>
          <c:xMode val="edge"/>
          <c:yMode val="edge"/>
          <c:x val="0.36136558784810474"/>
          <c:y val="3.427808200057529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96919940466858"/>
          <c:y val="1.9794799380485423E-2"/>
          <c:w val="0.80717139527297255"/>
          <c:h val="0.9340037617542164"/>
        </c:manualLayout>
      </c:layout>
      <c:lineChart>
        <c:grouping val="standard"/>
        <c:varyColors val="0"/>
        <c:ser>
          <c:idx val="0"/>
          <c:order val="0"/>
          <c:tx>
            <c:v>PLANEJADO</c:v>
          </c:tx>
          <c:marker>
            <c:symbol val="none"/>
          </c:marker>
          <c:cat>
            <c:strRef>
              <c:f>CRONOGRAMA!$G$10:$M$10</c:f>
              <c:strCache>
                <c:ptCount val="7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  <c:pt idx="4">
                  <c:v>MÊS 5</c:v>
                </c:pt>
                <c:pt idx="5">
                  <c:v>MÊS 6</c:v>
                </c:pt>
                <c:pt idx="6">
                  <c:v>MÊS 7</c:v>
                </c:pt>
              </c:strCache>
            </c:strRef>
          </c:cat>
          <c:val>
            <c:numRef>
              <c:f>CRONOGRAMA!$G$47:$M$47</c:f>
              <c:numCache>
                <c:formatCode>_(* #,##0.00_);_(* \(#,##0.00\);_(* "-"??_);_(@_)</c:formatCode>
                <c:ptCount val="7"/>
                <c:pt idx="0" formatCode="_(* #,##0.00_);_(* \(#,##0.00\);_(* &quot;-&quot;??_);_(@_)">
                  <c:v>27428.710890959996</c:v>
                </c:pt>
                <c:pt idx="1">
                  <c:v>153280.66623723446</c:v>
                </c:pt>
                <c:pt idx="2">
                  <c:v>283970.85844173894</c:v>
                </c:pt>
                <c:pt idx="3">
                  <c:v>389731.45473257988</c:v>
                </c:pt>
                <c:pt idx="4">
                  <c:v>675009.07391468342</c:v>
                </c:pt>
                <c:pt idx="5">
                  <c:v>988782.26066716702</c:v>
                </c:pt>
                <c:pt idx="6">
                  <c:v>1277419.4999586223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E1-424A-AC6B-30F9C4432D7F}"/>
            </c:ext>
          </c:extLst>
        </c:ser>
        <c:ser>
          <c:idx val="1"/>
          <c:order val="1"/>
          <c:tx>
            <c:v>REALIZADO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E1-424A-AC6B-30F9C4432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163776"/>
        <c:axId val="189165568"/>
      </c:lineChart>
      <c:catAx>
        <c:axId val="189163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pt-BR"/>
          </a:p>
        </c:txPr>
        <c:crossAx val="189165568"/>
        <c:crosses val="autoZero"/>
        <c:auto val="1"/>
        <c:lblAlgn val="ctr"/>
        <c:lblOffset val="100"/>
        <c:noMultiLvlLbl val="0"/>
      </c:catAx>
      <c:valAx>
        <c:axId val="18916556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pt-BR"/>
          </a:p>
        </c:txPr>
        <c:crossAx val="189163776"/>
        <c:crosses val="autoZero"/>
        <c:crossBetween val="between"/>
      </c:valAx>
    </c:plotArea>
    <c:legend>
      <c:legendPos val="r"/>
      <c:layout/>
      <c:overlay val="0"/>
      <c:spPr>
        <a:solidFill>
          <a:sysClr val="window" lastClr="FFFFFF"/>
        </a:solidFill>
      </c:spPr>
      <c:txPr>
        <a:bodyPr/>
        <a:lstStyle/>
        <a:p>
          <a:pPr>
            <a:defRPr sz="1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47" footer="0.3149606200000004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3.emf"/><Relationship Id="rId4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536863</xdr:colOff>
      <xdr:row>0</xdr:row>
      <xdr:rowOff>88754</xdr:rowOff>
    </xdr:from>
    <xdr:ext cx="3255819" cy="1570750"/>
    <xdr:pic>
      <xdr:nvPicPr>
        <xdr:cNvPr id="3" name="Imagem 2" descr="Município de Carapicuíba/SP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70" b="18993"/>
        <a:stretch>
          <a:fillRect/>
        </a:stretch>
      </xdr:blipFill>
      <xdr:spPr bwMode="auto">
        <a:xfrm>
          <a:off x="675408" y="88754"/>
          <a:ext cx="3255819" cy="1570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2</xdr:col>
      <xdr:colOff>0</xdr:colOff>
      <xdr:row>6</xdr:row>
      <xdr:rowOff>0</xdr:rowOff>
    </xdr:from>
    <xdr:to>
      <xdr:col>2</xdr:col>
      <xdr:colOff>962025</xdr:colOff>
      <xdr:row>9</xdr:row>
      <xdr:rowOff>132669</xdr:rowOff>
    </xdr:to>
    <xdr:pic>
      <xdr:nvPicPr>
        <xdr:cNvPr id="4" name="Imagem 12" descr="Logo 3">
          <a:extLst>
            <a:ext uri="{FF2B5EF4-FFF2-40B4-BE49-F238E27FC236}">
              <a16:creationId xmlns:a16="http://schemas.microsoft.com/office/drawing/2014/main" xmlns="" id="{193FD6D4-2B32-40FD-970F-F4BE91D5F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214"/>
        <a:stretch>
          <a:fillRect/>
        </a:stretch>
      </xdr:blipFill>
      <xdr:spPr bwMode="auto">
        <a:xfrm>
          <a:off x="966107" y="1945821"/>
          <a:ext cx="962025" cy="1262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1387927</xdr:colOff>
      <xdr:row>2</xdr:row>
      <xdr:rowOff>108857</xdr:rowOff>
    </xdr:from>
    <xdr:to>
      <xdr:col>8</xdr:col>
      <xdr:colOff>299356</xdr:colOff>
      <xdr:row>7</xdr:row>
      <xdr:rowOff>340178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3070" y="517071"/>
          <a:ext cx="2925536" cy="22315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63414</xdr:colOff>
      <xdr:row>0</xdr:row>
      <xdr:rowOff>156882</xdr:rowOff>
    </xdr:from>
    <xdr:ext cx="3255819" cy="1570750"/>
    <xdr:pic>
      <xdr:nvPicPr>
        <xdr:cNvPr id="2" name="Imagem 1" descr="Município de Carapicuíba/SP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70" b="18993"/>
        <a:stretch>
          <a:fillRect/>
        </a:stretch>
      </xdr:blipFill>
      <xdr:spPr bwMode="auto">
        <a:xfrm>
          <a:off x="354767" y="156882"/>
          <a:ext cx="3255819" cy="1570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</xdr:col>
      <xdr:colOff>291352</xdr:colOff>
      <xdr:row>6</xdr:row>
      <xdr:rowOff>381000</xdr:rowOff>
    </xdr:from>
    <xdr:to>
      <xdr:col>2</xdr:col>
      <xdr:colOff>771524</xdr:colOff>
      <xdr:row>9</xdr:row>
      <xdr:rowOff>219914</xdr:rowOff>
    </xdr:to>
    <xdr:pic>
      <xdr:nvPicPr>
        <xdr:cNvPr id="4" name="Imagem 12" descr="Logo 3">
          <a:extLst>
            <a:ext uri="{FF2B5EF4-FFF2-40B4-BE49-F238E27FC236}">
              <a16:creationId xmlns:a16="http://schemas.microsoft.com/office/drawing/2014/main" xmlns="" id="{53E9FB7D-C5A9-40FC-BF5C-7876134D9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214"/>
        <a:stretch>
          <a:fillRect/>
        </a:stretch>
      </xdr:blipFill>
      <xdr:spPr bwMode="auto">
        <a:xfrm>
          <a:off x="582705" y="1860176"/>
          <a:ext cx="962025" cy="1262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72838</xdr:colOff>
      <xdr:row>2</xdr:row>
      <xdr:rowOff>54852</xdr:rowOff>
    </xdr:from>
    <xdr:ext cx="2871107" cy="1179145"/>
    <xdr:pic>
      <xdr:nvPicPr>
        <xdr:cNvPr id="2" name="Imagem 1" descr="Município de Carapicuíba/SP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08" t="17942" r="6405" b="18993"/>
        <a:stretch>
          <a:fillRect/>
        </a:stretch>
      </xdr:blipFill>
      <xdr:spPr bwMode="auto">
        <a:xfrm>
          <a:off x="72838" y="491881"/>
          <a:ext cx="2871107" cy="1179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123265</xdr:colOff>
      <xdr:row>6</xdr:row>
      <xdr:rowOff>156883</xdr:rowOff>
    </xdr:from>
    <xdr:to>
      <xdr:col>1</xdr:col>
      <xdr:colOff>603437</xdr:colOff>
      <xdr:row>10</xdr:row>
      <xdr:rowOff>388004</xdr:rowOff>
    </xdr:to>
    <xdr:pic>
      <xdr:nvPicPr>
        <xdr:cNvPr id="3" name="Imagem 12" descr="Logo 3">
          <a:extLst>
            <a:ext uri="{FF2B5EF4-FFF2-40B4-BE49-F238E27FC236}">
              <a16:creationId xmlns:a16="http://schemas.microsoft.com/office/drawing/2014/main" xmlns="" id="{A80673B9-8ECC-4157-9008-6D6C78968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214"/>
        <a:stretch>
          <a:fillRect/>
        </a:stretch>
      </xdr:blipFill>
      <xdr:spPr bwMode="auto">
        <a:xfrm>
          <a:off x="123265" y="1703295"/>
          <a:ext cx="962025" cy="1262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470646</xdr:colOff>
      <xdr:row>2</xdr:row>
      <xdr:rowOff>123264</xdr:rowOff>
    </xdr:from>
    <xdr:to>
      <xdr:col>20</xdr:col>
      <xdr:colOff>605918</xdr:colOff>
      <xdr:row>10</xdr:row>
      <xdr:rowOff>416217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78970" y="560293"/>
          <a:ext cx="2925536" cy="22315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89647</xdr:colOff>
      <xdr:row>0</xdr:row>
      <xdr:rowOff>0</xdr:rowOff>
    </xdr:from>
    <xdr:ext cx="3207175" cy="1547282"/>
    <xdr:pic>
      <xdr:nvPicPr>
        <xdr:cNvPr id="2" name="Imagem 1" descr="Município de Carapicuíba/SP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70" b="18993"/>
        <a:stretch>
          <a:fillRect/>
        </a:stretch>
      </xdr:blipFill>
      <xdr:spPr bwMode="auto">
        <a:xfrm>
          <a:off x="224118" y="0"/>
          <a:ext cx="3207175" cy="15472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</xdr:col>
      <xdr:colOff>403412</xdr:colOff>
      <xdr:row>5</xdr:row>
      <xdr:rowOff>156882</xdr:rowOff>
    </xdr:from>
    <xdr:to>
      <xdr:col>3</xdr:col>
      <xdr:colOff>31937</xdr:colOff>
      <xdr:row>9</xdr:row>
      <xdr:rowOff>365591</xdr:rowOff>
    </xdr:to>
    <xdr:pic>
      <xdr:nvPicPr>
        <xdr:cNvPr id="4" name="Imagem 12" descr="Logo 3">
          <a:extLst>
            <a:ext uri="{FF2B5EF4-FFF2-40B4-BE49-F238E27FC236}">
              <a16:creationId xmlns:a16="http://schemas.microsoft.com/office/drawing/2014/main" xmlns="" id="{8F833590-B297-4302-BCF9-A61BA2DEB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214"/>
        <a:stretch>
          <a:fillRect/>
        </a:stretch>
      </xdr:blipFill>
      <xdr:spPr bwMode="auto">
        <a:xfrm>
          <a:off x="537883" y="1479176"/>
          <a:ext cx="962025" cy="1262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8628</xdr:rowOff>
    </xdr:from>
    <xdr:ext cx="2871107" cy="1179145"/>
    <xdr:pic>
      <xdr:nvPicPr>
        <xdr:cNvPr id="2" name="Imagem 1" descr="Município de Carapicuíba/SP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08" t="17942" r="6405" b="18993"/>
        <a:stretch>
          <a:fillRect/>
        </a:stretch>
      </xdr:blipFill>
      <xdr:spPr bwMode="auto">
        <a:xfrm>
          <a:off x="47625" y="8628"/>
          <a:ext cx="2871107" cy="1179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250030</xdr:colOff>
      <xdr:row>4</xdr:row>
      <xdr:rowOff>369093</xdr:rowOff>
    </xdr:from>
    <xdr:to>
      <xdr:col>1</xdr:col>
      <xdr:colOff>750093</xdr:colOff>
      <xdr:row>7</xdr:row>
      <xdr:rowOff>303609</xdr:rowOff>
    </xdr:to>
    <xdr:pic>
      <xdr:nvPicPr>
        <xdr:cNvPr id="3" name="Imagem 12" descr="Logo 3">
          <a:extLst>
            <a:ext uri="{FF2B5EF4-FFF2-40B4-BE49-F238E27FC236}">
              <a16:creationId xmlns:a16="http://schemas.microsoft.com/office/drawing/2014/main" xmlns="" id="{6527B88C-E870-423F-8043-6CC3D241A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214"/>
        <a:stretch>
          <a:fillRect/>
        </a:stretch>
      </xdr:blipFill>
      <xdr:spPr bwMode="auto">
        <a:xfrm>
          <a:off x="250030" y="1333499"/>
          <a:ext cx="976313" cy="12203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353166</xdr:colOff>
      <xdr:row>0</xdr:row>
      <xdr:rowOff>0</xdr:rowOff>
    </xdr:from>
    <xdr:ext cx="3255819" cy="1570750"/>
    <xdr:pic>
      <xdr:nvPicPr>
        <xdr:cNvPr id="2" name="Imagem 1" descr="Município de Carapicuíba/SP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70" b="18993"/>
        <a:stretch>
          <a:fillRect/>
        </a:stretch>
      </xdr:blipFill>
      <xdr:spPr bwMode="auto">
        <a:xfrm>
          <a:off x="489237" y="0"/>
          <a:ext cx="3255819" cy="1570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2</xdr:col>
      <xdr:colOff>204106</xdr:colOff>
      <xdr:row>7</xdr:row>
      <xdr:rowOff>244929</xdr:rowOff>
    </xdr:from>
    <xdr:to>
      <xdr:col>3</xdr:col>
      <xdr:colOff>322489</xdr:colOff>
      <xdr:row>9</xdr:row>
      <xdr:rowOff>554491</xdr:rowOff>
    </xdr:to>
    <xdr:pic>
      <xdr:nvPicPr>
        <xdr:cNvPr id="5" name="Imagem 12" descr="Logo 3">
          <a:extLst>
            <a:ext uri="{FF2B5EF4-FFF2-40B4-BE49-F238E27FC236}">
              <a16:creationId xmlns:a16="http://schemas.microsoft.com/office/drawing/2014/main" xmlns="" id="{AF31B8E3-7CF7-4667-B794-FE9F43929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214"/>
        <a:stretch>
          <a:fillRect/>
        </a:stretch>
      </xdr:blipFill>
      <xdr:spPr bwMode="auto">
        <a:xfrm>
          <a:off x="830035" y="1619250"/>
          <a:ext cx="962025" cy="1262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217715</xdr:colOff>
      <xdr:row>0</xdr:row>
      <xdr:rowOff>13607</xdr:rowOff>
    </xdr:from>
    <xdr:ext cx="2871107" cy="1179145"/>
    <xdr:pic>
      <xdr:nvPicPr>
        <xdr:cNvPr id="4" name="Imagem 3" descr="Município de Carapicuíba/SP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08" t="17942" r="6405" b="18993"/>
        <a:stretch>
          <a:fillRect/>
        </a:stretch>
      </xdr:blipFill>
      <xdr:spPr bwMode="auto">
        <a:xfrm>
          <a:off x="217715" y="13607"/>
          <a:ext cx="2871107" cy="1179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11</xdr:col>
      <xdr:colOff>428625</xdr:colOff>
      <xdr:row>2</xdr:row>
      <xdr:rowOff>63500</xdr:rowOff>
    </xdr:from>
    <xdr:to>
      <xdr:col>14</xdr:col>
      <xdr:colOff>177801</xdr:colOff>
      <xdr:row>6</xdr:row>
      <xdr:rowOff>389618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8750" y="492125"/>
          <a:ext cx="2400301" cy="1707243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204106</xdr:colOff>
      <xdr:row>5</xdr:row>
      <xdr:rowOff>190501</xdr:rowOff>
    </xdr:from>
    <xdr:to>
      <xdr:col>1</xdr:col>
      <xdr:colOff>485774</xdr:colOff>
      <xdr:row>7</xdr:row>
      <xdr:rowOff>119063</xdr:rowOff>
    </xdr:to>
    <xdr:pic>
      <xdr:nvPicPr>
        <xdr:cNvPr id="6" name="Imagem 12" descr="Logo 3">
          <a:extLst>
            <a:ext uri="{FF2B5EF4-FFF2-40B4-BE49-F238E27FC236}">
              <a16:creationId xmlns:a16="http://schemas.microsoft.com/office/drawing/2014/main" xmlns="" id="{3B172DEE-59D8-4894-AA3A-BAA03C10E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214"/>
        <a:stretch>
          <a:fillRect/>
        </a:stretch>
      </xdr:blipFill>
      <xdr:spPr bwMode="auto">
        <a:xfrm>
          <a:off x="204106" y="1374322"/>
          <a:ext cx="962025" cy="1262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119473</xdr:colOff>
      <xdr:row>1</xdr:row>
      <xdr:rowOff>182872</xdr:rowOff>
    </xdr:from>
    <xdr:ext cx="3786622" cy="1316181"/>
    <xdr:pic>
      <xdr:nvPicPr>
        <xdr:cNvPr id="7" name="Imagem 6" descr="Município de Carapicuíba/SP"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204" b="18993"/>
        <a:stretch>
          <a:fillRect/>
        </a:stretch>
      </xdr:blipFill>
      <xdr:spPr bwMode="auto">
        <a:xfrm>
          <a:off x="133080" y="427801"/>
          <a:ext cx="3786622" cy="1316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2</xdr:col>
      <xdr:colOff>2381251</xdr:colOff>
      <xdr:row>55</xdr:row>
      <xdr:rowOff>95250</xdr:rowOff>
    </xdr:from>
    <xdr:to>
      <xdr:col>9</xdr:col>
      <xdr:colOff>925285</xdr:colOff>
      <xdr:row>85</xdr:row>
      <xdr:rowOff>81644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xmlns="" id="{00000000-0008-0000-07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108857</xdr:colOff>
      <xdr:row>87</xdr:row>
      <xdr:rowOff>149678</xdr:rowOff>
    </xdr:from>
    <xdr:to>
      <xdr:col>9</xdr:col>
      <xdr:colOff>108857</xdr:colOff>
      <xdr:row>111</xdr:row>
      <xdr:rowOff>258535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xmlns="" id="{00000000-0008-0000-07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589643</xdr:colOff>
      <xdr:row>4</xdr:row>
      <xdr:rowOff>254000</xdr:rowOff>
    </xdr:from>
    <xdr:to>
      <xdr:col>2</xdr:col>
      <xdr:colOff>678543</xdr:colOff>
      <xdr:row>7</xdr:row>
      <xdr:rowOff>246062</xdr:rowOff>
    </xdr:to>
    <xdr:pic>
      <xdr:nvPicPr>
        <xdr:cNvPr id="3" name="Imagem 12" descr="Logo 3">
          <a:extLst>
            <a:ext uri="{FF2B5EF4-FFF2-40B4-BE49-F238E27FC236}">
              <a16:creationId xmlns:a16="http://schemas.microsoft.com/office/drawing/2014/main" xmlns="" id="{3E7C7C51-EEAC-4495-9E2D-4F2A28C9C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214"/>
        <a:stretch>
          <a:fillRect/>
        </a:stretch>
      </xdr:blipFill>
      <xdr:spPr bwMode="auto">
        <a:xfrm>
          <a:off x="603250" y="1927679"/>
          <a:ext cx="959757" cy="1271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54428</xdr:colOff>
      <xdr:row>2</xdr:row>
      <xdr:rowOff>108857</xdr:rowOff>
    </xdr:from>
    <xdr:to>
      <xdr:col>12</xdr:col>
      <xdr:colOff>557893</xdr:colOff>
      <xdr:row>6</xdr:row>
      <xdr:rowOff>476250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3464" y="639536"/>
          <a:ext cx="2925536" cy="22315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393988</xdr:colOff>
      <xdr:row>4</xdr:row>
      <xdr:rowOff>142875</xdr:rowOff>
    </xdr:from>
    <xdr:ext cx="2698241" cy="1301750"/>
    <xdr:pic>
      <xdr:nvPicPr>
        <xdr:cNvPr id="9" name="Imagem 8" descr="Município de Carapicuíba/SP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70" b="18993"/>
        <a:stretch>
          <a:fillRect/>
        </a:stretch>
      </xdr:blipFill>
      <xdr:spPr bwMode="auto">
        <a:xfrm>
          <a:off x="3695988" y="1206500"/>
          <a:ext cx="2698241" cy="130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CARAPICUIBA\Medi&#231;&#245;es%20PMCP\Ano%202002\Medi&#231;&#227;o%2008-2002\Nelson%20Hungria\Medi&#231;&#227;o%2008-02%20N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olinaoss/Downloads/Rua%20S&#227;o%20Carlos%20Concluid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OLI~1/AppData/Local/Temp/Rar$DIa1820.017/C&#243;pia%20de%20R01-2125-OR&#199;-001-R%20PALMEIRA(Recuperado%20Automaticament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ódulo4"/>
      <sheetName val="Módulo3"/>
      <sheetName val="Módulo2"/>
      <sheetName val="Módulo1"/>
      <sheetName val="Dados"/>
      <sheetName val="CAPA MEMÓRIA"/>
      <sheetName val="Planilha"/>
      <sheetName val="Med Ruas"/>
      <sheetName val="Ruas"/>
      <sheetName val="Medição"/>
      <sheetName val="Contrato"/>
      <sheetName val="S P"/>
      <sheetName val="1.03"/>
      <sheetName val="1.08"/>
      <sheetName val="Pavimentação"/>
      <sheetName val="2.01"/>
      <sheetName val="2.02"/>
      <sheetName val="2.03"/>
      <sheetName val="2.04"/>
      <sheetName val="2.05"/>
      <sheetName val="2.06"/>
      <sheetName val="2.07"/>
      <sheetName val="2.09"/>
      <sheetName val="2.10"/>
      <sheetName val="2.12"/>
      <sheetName val="2.13"/>
      <sheetName val="2.14"/>
      <sheetName val="2.15"/>
      <sheetName val="2.16"/>
      <sheetName val="2.17"/>
      <sheetName val="2.18"/>
      <sheetName val="2.19"/>
      <sheetName val="2.22"/>
      <sheetName val="2.26"/>
      <sheetName val="2.27"/>
      <sheetName val="2.28"/>
      <sheetName val="2.29"/>
      <sheetName val="2.30"/>
      <sheetName val="2.31"/>
      <sheetName val="2.32"/>
      <sheetName val="2.33"/>
      <sheetName val="2.39"/>
      <sheetName val="2.55"/>
      <sheetName val="Canalização"/>
      <sheetName val="3.01"/>
      <sheetName val="3.02"/>
      <sheetName val="3.03"/>
      <sheetName val="3.04"/>
      <sheetName val="3.05"/>
      <sheetName val="3.06"/>
      <sheetName val="3.07"/>
      <sheetName val="3.09"/>
      <sheetName val="3.11"/>
      <sheetName val="3.14"/>
      <sheetName val="3.16"/>
      <sheetName val="3.21"/>
      <sheetName val="3.22"/>
      <sheetName val="3.23"/>
      <sheetName val="3.24"/>
      <sheetName val="3.25"/>
      <sheetName val="3.30"/>
      <sheetName val="3.31"/>
      <sheetName val="3.27"/>
      <sheetName val="3.28"/>
      <sheetName val="3.29"/>
      <sheetName val="8.50"/>
      <sheetName val="8.54"/>
      <sheetName val="Escadaria"/>
      <sheetName val="2.45"/>
      <sheetName val="2.49"/>
      <sheetName val="2.50"/>
      <sheetName val="2.51"/>
      <sheetName val="3.01 e"/>
      <sheetName val="3.03 e"/>
      <sheetName val="3.04 e"/>
      <sheetName val="3.06 e"/>
      <sheetName val="3.11 e"/>
      <sheetName val="3.13"/>
      <sheetName val="3.28 e"/>
      <sheetName val="3.29 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ATUAL"/>
      <sheetName val="MEMORIA DE CALCULO"/>
      <sheetName val="CRONOGRAMA"/>
      <sheetName val="ref"/>
    </sheetNames>
    <sheetDataSet>
      <sheetData sheetId="0"/>
      <sheetData sheetId="1"/>
      <sheetData sheetId="2"/>
      <sheetData sheetId="3">
        <row r="14">
          <cell r="D14" t="str">
            <v>SERVIÇOS PRELIMINARES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DE QUANTIDADES"/>
      <sheetName val="MEMÓRIA"/>
      <sheetName val="BDI"/>
      <sheetName val="CDHU"/>
      <sheetName val="TPU"/>
      <sheetName val="Planilha1"/>
    </sheetNames>
    <sheetDataSet>
      <sheetData sheetId="0" refreshError="1">
        <row r="14">
          <cell r="B14" t="str">
            <v>02.02.140</v>
          </cell>
        </row>
        <row r="19">
          <cell r="D19" t="str">
            <v>DRENAGEM DE ÁGUAS PLUVIAIS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D243"/>
  <sheetViews>
    <sheetView showGridLines="0" tabSelected="1" topLeftCell="D70" zoomScale="70" zoomScaleNormal="70" zoomScaleSheetLayoutView="40" workbookViewId="0">
      <selection activeCell="G102" sqref="G102"/>
    </sheetView>
  </sheetViews>
  <sheetFormatPr defaultRowHeight="14.25" outlineLevelRow="1"/>
  <cols>
    <col min="1" max="1" width="1.75" style="4" bestFit="1" customWidth="1"/>
    <col min="2" max="2" width="10.875" style="4" bestFit="1" customWidth="1"/>
    <col min="3" max="3" width="16.875" style="4" bestFit="1" customWidth="1"/>
    <col min="4" max="4" width="13.875" style="4" bestFit="1" customWidth="1"/>
    <col min="5" max="5" width="116.625" style="66" customWidth="1"/>
    <col min="6" max="6" width="14.375" style="4" bestFit="1" customWidth="1"/>
    <col min="7" max="7" width="23.25" style="73" customWidth="1"/>
    <col min="8" max="8" width="29.5" style="63" customWidth="1"/>
    <col min="9" max="9" width="21.75" style="4" bestFit="1" customWidth="1"/>
    <col min="10" max="12" width="2.625" style="4" customWidth="1"/>
    <col min="13" max="13" width="22.625" style="4" customWidth="1"/>
    <col min="14" max="14" width="2.625" style="4" customWidth="1"/>
    <col min="15" max="15" width="10.875" style="4" bestFit="1" customWidth="1"/>
    <col min="16" max="18" width="2.625" style="4" customWidth="1"/>
    <col min="19" max="19" width="14" style="4" bestFit="1" customWidth="1"/>
    <col min="20" max="21" width="2.625" style="4" customWidth="1"/>
    <col min="22" max="22" width="15" style="4" bestFit="1" customWidth="1"/>
    <col min="23" max="1016" width="2.625" style="4" customWidth="1"/>
    <col min="1017" max="1017" width="2.625" style="1" customWidth="1"/>
    <col min="1018" max="16384" width="9" style="1"/>
  </cols>
  <sheetData>
    <row r="1" spans="1:1018" s="2" customFormat="1" ht="18">
      <c r="A1" s="1"/>
      <c r="B1" s="370"/>
      <c r="C1" s="371"/>
      <c r="D1" s="371"/>
      <c r="E1" s="372"/>
      <c r="F1" s="371"/>
      <c r="G1" s="432"/>
      <c r="H1" s="696"/>
      <c r="I1" s="697"/>
    </row>
    <row r="2" spans="1:1018">
      <c r="A2" s="1"/>
      <c r="B2" s="373"/>
      <c r="C2" s="621"/>
      <c r="D2" s="621"/>
      <c r="E2" s="673"/>
      <c r="F2" s="621"/>
      <c r="G2" s="674"/>
      <c r="H2" s="675"/>
      <c r="I2" s="37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</row>
    <row r="3" spans="1:1018" ht="37.5" customHeight="1">
      <c r="A3" s="1"/>
      <c r="B3" s="373"/>
      <c r="C3" s="621"/>
      <c r="D3" s="621"/>
      <c r="E3" s="375"/>
      <c r="F3" s="621"/>
      <c r="G3" s="676"/>
      <c r="H3" s="677"/>
      <c r="I3" s="510"/>
      <c r="J3" s="81"/>
      <c r="K3" s="81"/>
      <c r="L3" s="81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/>
      <c r="NX3" s="3"/>
      <c r="NY3" s="3"/>
      <c r="NZ3" s="3"/>
      <c r="OA3" s="3"/>
      <c r="OB3" s="3"/>
      <c r="OC3" s="3"/>
      <c r="OD3" s="3"/>
      <c r="OE3" s="3"/>
      <c r="OF3" s="3"/>
      <c r="OG3" s="3"/>
      <c r="OH3" s="3"/>
      <c r="OI3" s="3"/>
      <c r="OJ3" s="3"/>
      <c r="OK3" s="3"/>
      <c r="OL3" s="3"/>
      <c r="OM3" s="3"/>
      <c r="ON3" s="3"/>
      <c r="OO3" s="3"/>
      <c r="OP3" s="3"/>
      <c r="OQ3" s="3"/>
      <c r="OR3" s="3"/>
      <c r="OS3" s="3"/>
      <c r="OT3" s="3"/>
      <c r="OU3" s="3"/>
      <c r="OV3" s="3"/>
      <c r="OW3" s="3"/>
      <c r="OX3" s="3"/>
      <c r="OY3" s="3"/>
      <c r="OZ3" s="3"/>
      <c r="PA3" s="3"/>
      <c r="PB3" s="3"/>
      <c r="PC3" s="3"/>
      <c r="PD3" s="3"/>
      <c r="PE3" s="3"/>
      <c r="PF3" s="3"/>
      <c r="PG3" s="3"/>
      <c r="PH3" s="3"/>
      <c r="PI3" s="3"/>
      <c r="PJ3" s="3"/>
      <c r="PK3" s="3"/>
      <c r="PL3" s="3"/>
      <c r="PM3" s="3"/>
      <c r="PN3" s="3"/>
      <c r="PO3" s="3"/>
      <c r="PP3" s="3"/>
      <c r="PQ3" s="3"/>
      <c r="PR3" s="3"/>
      <c r="PS3" s="3"/>
      <c r="PT3" s="3"/>
      <c r="PU3" s="3"/>
      <c r="PV3" s="3"/>
      <c r="PW3" s="3"/>
      <c r="PX3" s="3"/>
      <c r="PY3" s="3"/>
      <c r="PZ3" s="3"/>
      <c r="QA3" s="3"/>
      <c r="QB3" s="3"/>
      <c r="QC3" s="3"/>
      <c r="QD3" s="3"/>
      <c r="QE3" s="3"/>
      <c r="QF3" s="3"/>
      <c r="QG3" s="3"/>
      <c r="QH3" s="3"/>
      <c r="QI3" s="3"/>
      <c r="QJ3" s="3"/>
      <c r="QK3" s="3"/>
      <c r="QL3" s="3"/>
      <c r="QM3" s="3"/>
      <c r="QN3" s="3"/>
      <c r="QO3" s="3"/>
      <c r="QP3" s="3"/>
      <c r="QQ3" s="3"/>
      <c r="QR3" s="3"/>
      <c r="QS3" s="3"/>
      <c r="QT3" s="3"/>
      <c r="QU3" s="3"/>
      <c r="QV3" s="3"/>
      <c r="QW3" s="3"/>
      <c r="QX3" s="3"/>
      <c r="QY3" s="3"/>
      <c r="QZ3" s="3"/>
      <c r="RA3" s="3"/>
      <c r="RB3" s="3"/>
      <c r="RC3" s="3"/>
      <c r="RD3" s="3"/>
      <c r="RE3" s="3"/>
      <c r="RF3" s="3"/>
      <c r="RG3" s="3"/>
      <c r="RH3" s="3"/>
      <c r="RI3" s="3"/>
      <c r="RJ3" s="3"/>
      <c r="RK3" s="3"/>
      <c r="RL3" s="3"/>
      <c r="RM3" s="3"/>
      <c r="RN3" s="3"/>
      <c r="RO3" s="3"/>
      <c r="RP3" s="3"/>
      <c r="RQ3" s="3"/>
      <c r="RR3" s="3"/>
      <c r="RS3" s="3"/>
      <c r="RT3" s="3"/>
      <c r="RU3" s="3"/>
      <c r="RV3" s="3"/>
      <c r="RW3" s="3"/>
      <c r="RX3" s="3"/>
      <c r="RY3" s="3"/>
      <c r="RZ3" s="3"/>
      <c r="SA3" s="3"/>
      <c r="SB3" s="3"/>
      <c r="SC3" s="3"/>
      <c r="SD3" s="3"/>
      <c r="SE3" s="3"/>
      <c r="SF3" s="3"/>
      <c r="SG3" s="3"/>
      <c r="SH3" s="3"/>
      <c r="SI3" s="3"/>
      <c r="SJ3" s="3"/>
      <c r="SK3" s="3"/>
      <c r="SL3" s="3"/>
      <c r="SM3" s="3"/>
      <c r="SN3" s="3"/>
      <c r="SO3" s="3"/>
      <c r="SP3" s="3"/>
      <c r="SQ3" s="3"/>
      <c r="SR3" s="3"/>
      <c r="SS3" s="3"/>
      <c r="ST3" s="3"/>
      <c r="SU3" s="3"/>
      <c r="SV3" s="3"/>
      <c r="SW3" s="3"/>
      <c r="SX3" s="3"/>
      <c r="SY3" s="3"/>
      <c r="SZ3" s="3"/>
      <c r="TA3" s="3"/>
      <c r="TB3" s="3"/>
      <c r="TC3" s="3"/>
      <c r="TD3" s="3"/>
      <c r="TE3" s="3"/>
      <c r="TF3" s="3"/>
      <c r="TG3" s="3"/>
      <c r="TH3" s="3"/>
      <c r="TI3" s="3"/>
      <c r="TJ3" s="3"/>
      <c r="TK3" s="3"/>
      <c r="TL3" s="3"/>
      <c r="TM3" s="3"/>
      <c r="TN3" s="3"/>
      <c r="TO3" s="3"/>
      <c r="TP3" s="3"/>
      <c r="TQ3" s="3"/>
      <c r="TR3" s="3"/>
      <c r="TS3" s="3"/>
      <c r="TT3" s="3"/>
      <c r="TU3" s="3"/>
      <c r="TV3" s="3"/>
      <c r="TW3" s="3"/>
      <c r="TX3" s="3"/>
      <c r="TY3" s="3"/>
      <c r="TZ3" s="3"/>
      <c r="UA3" s="3"/>
      <c r="UB3" s="3"/>
      <c r="UC3" s="3"/>
      <c r="UD3" s="3"/>
      <c r="UE3" s="3"/>
      <c r="UF3" s="3"/>
      <c r="UG3" s="3"/>
      <c r="UH3" s="3"/>
      <c r="UI3" s="3"/>
      <c r="UJ3" s="3"/>
      <c r="UK3" s="3"/>
      <c r="UL3" s="3"/>
      <c r="UM3" s="3"/>
      <c r="UN3" s="3"/>
      <c r="UO3" s="3"/>
      <c r="UP3" s="3"/>
      <c r="UQ3" s="3"/>
      <c r="UR3" s="3"/>
      <c r="US3" s="3"/>
      <c r="UT3" s="3"/>
      <c r="UU3" s="3"/>
      <c r="UV3" s="3"/>
      <c r="UW3" s="3"/>
      <c r="UX3" s="3"/>
      <c r="UY3" s="3"/>
      <c r="UZ3" s="3"/>
      <c r="VA3" s="3"/>
      <c r="VB3" s="3"/>
      <c r="VC3" s="3"/>
      <c r="VD3" s="3"/>
      <c r="VE3" s="3"/>
      <c r="VF3" s="3"/>
      <c r="VG3" s="3"/>
      <c r="VH3" s="3"/>
      <c r="VI3" s="3"/>
      <c r="VJ3" s="3"/>
      <c r="VK3" s="3"/>
      <c r="VL3" s="3"/>
      <c r="VM3" s="3"/>
      <c r="VN3" s="3"/>
      <c r="VO3" s="3"/>
      <c r="VP3" s="3"/>
      <c r="VQ3" s="3"/>
      <c r="VR3" s="3"/>
      <c r="VS3" s="3"/>
      <c r="VT3" s="3"/>
      <c r="VU3" s="3"/>
      <c r="VV3" s="3"/>
      <c r="VW3" s="3"/>
      <c r="VX3" s="3"/>
      <c r="VY3" s="3"/>
      <c r="VZ3" s="3"/>
      <c r="WA3" s="3"/>
      <c r="WB3" s="3"/>
      <c r="WC3" s="3"/>
      <c r="WD3" s="3"/>
      <c r="WE3" s="3"/>
      <c r="WF3" s="3"/>
      <c r="WG3" s="3"/>
      <c r="WH3" s="3"/>
      <c r="WI3" s="3"/>
      <c r="WJ3" s="3"/>
      <c r="WK3" s="3"/>
      <c r="WL3" s="3"/>
      <c r="WM3" s="3"/>
      <c r="WN3" s="3"/>
      <c r="WO3" s="3"/>
      <c r="WP3" s="3"/>
      <c r="WQ3" s="3"/>
      <c r="WR3" s="3"/>
      <c r="WS3" s="3"/>
      <c r="WT3" s="3"/>
      <c r="WU3" s="3"/>
      <c r="WV3" s="3"/>
      <c r="WW3" s="3"/>
      <c r="WX3" s="3"/>
      <c r="WY3" s="3"/>
      <c r="WZ3" s="3"/>
      <c r="XA3" s="3"/>
      <c r="XB3" s="3"/>
      <c r="XC3" s="3"/>
      <c r="XD3" s="3"/>
      <c r="XE3" s="3"/>
      <c r="XF3" s="3"/>
      <c r="XG3" s="3"/>
      <c r="XH3" s="3"/>
      <c r="XI3" s="3"/>
      <c r="XJ3" s="3"/>
      <c r="XK3" s="3"/>
      <c r="XL3" s="3"/>
      <c r="XM3" s="3"/>
      <c r="XN3" s="3"/>
      <c r="XO3" s="3"/>
      <c r="XP3" s="3"/>
      <c r="XQ3" s="3"/>
      <c r="XR3" s="3"/>
      <c r="XS3" s="3"/>
      <c r="XT3" s="3"/>
      <c r="XU3" s="3"/>
      <c r="XV3" s="3"/>
      <c r="XW3" s="3"/>
      <c r="XX3" s="3"/>
      <c r="XY3" s="3"/>
      <c r="XZ3" s="3"/>
      <c r="YA3" s="3"/>
      <c r="YB3" s="3"/>
      <c r="YC3" s="3"/>
      <c r="YD3" s="3"/>
      <c r="YE3" s="3"/>
      <c r="YF3" s="3"/>
      <c r="YG3" s="3"/>
      <c r="YH3" s="3"/>
      <c r="YI3" s="3"/>
      <c r="YJ3" s="3"/>
      <c r="YK3" s="3"/>
      <c r="YL3" s="3"/>
      <c r="YM3" s="3"/>
      <c r="YN3" s="3"/>
      <c r="YO3" s="3"/>
      <c r="YP3" s="3"/>
      <c r="YQ3" s="3"/>
      <c r="YR3" s="3"/>
      <c r="YS3" s="3"/>
      <c r="YT3" s="3"/>
      <c r="YU3" s="3"/>
      <c r="YV3" s="3"/>
      <c r="YW3" s="3"/>
      <c r="YX3" s="3"/>
      <c r="YY3" s="3"/>
      <c r="YZ3" s="3"/>
      <c r="ZA3" s="3"/>
      <c r="ZB3" s="3"/>
      <c r="ZC3" s="3"/>
      <c r="ZD3" s="3"/>
      <c r="ZE3" s="3"/>
      <c r="ZF3" s="3"/>
      <c r="ZG3" s="3"/>
      <c r="ZH3" s="3"/>
      <c r="ZI3" s="3"/>
      <c r="ZJ3" s="3"/>
      <c r="ZK3" s="3"/>
      <c r="ZL3" s="3"/>
      <c r="ZM3" s="3"/>
      <c r="ZN3" s="3"/>
      <c r="ZO3" s="3"/>
      <c r="ZP3" s="3"/>
      <c r="ZQ3" s="3"/>
      <c r="ZR3" s="3"/>
      <c r="ZS3" s="3"/>
      <c r="ZT3" s="3"/>
      <c r="ZU3" s="3"/>
      <c r="ZV3" s="3"/>
      <c r="ZW3" s="3"/>
      <c r="ZX3" s="3"/>
      <c r="ZY3" s="3"/>
      <c r="ZZ3" s="3"/>
      <c r="AAA3" s="3"/>
      <c r="AAB3" s="3"/>
      <c r="AAC3" s="3"/>
      <c r="AAD3" s="3"/>
      <c r="AAE3" s="3"/>
      <c r="AAF3" s="3"/>
      <c r="AAG3" s="3"/>
      <c r="AAH3" s="3"/>
      <c r="AAI3" s="3"/>
      <c r="AAJ3" s="3"/>
      <c r="AAK3" s="3"/>
      <c r="AAL3" s="3"/>
      <c r="AAM3" s="3"/>
      <c r="AAN3" s="3"/>
      <c r="AAO3" s="3"/>
      <c r="AAP3" s="3"/>
      <c r="AAQ3" s="3"/>
      <c r="AAR3" s="3"/>
      <c r="AAS3" s="3"/>
      <c r="AAT3" s="3"/>
      <c r="AAU3" s="3"/>
      <c r="AAV3" s="3"/>
      <c r="AAW3" s="3"/>
      <c r="AAX3" s="3"/>
      <c r="AAY3" s="3"/>
      <c r="AAZ3" s="3"/>
      <c r="ABA3" s="3"/>
      <c r="ABB3" s="3"/>
      <c r="ABC3" s="3"/>
      <c r="ABD3" s="3"/>
      <c r="ABE3" s="3"/>
      <c r="ABF3" s="3"/>
      <c r="ABG3" s="3"/>
      <c r="ABH3" s="3"/>
      <c r="ABI3" s="3"/>
      <c r="ABJ3" s="3"/>
      <c r="ABK3" s="3"/>
      <c r="ABL3" s="3"/>
      <c r="ABM3" s="3"/>
      <c r="ABN3" s="3"/>
      <c r="ABO3" s="3"/>
      <c r="ABP3" s="3"/>
      <c r="ABQ3" s="3"/>
      <c r="ABR3" s="3"/>
      <c r="ABS3" s="3"/>
      <c r="ABT3" s="3"/>
      <c r="ABU3" s="3"/>
      <c r="ABV3" s="3"/>
      <c r="ABW3" s="3"/>
      <c r="ABX3" s="3"/>
      <c r="ABY3" s="3"/>
      <c r="ABZ3" s="3"/>
      <c r="ACA3" s="3"/>
      <c r="ACB3" s="3"/>
      <c r="ACC3" s="3"/>
      <c r="ACD3" s="3"/>
      <c r="ACE3" s="3"/>
      <c r="ACF3" s="3"/>
      <c r="ACG3" s="3"/>
      <c r="ACH3" s="3"/>
      <c r="ACI3" s="3"/>
      <c r="ACJ3" s="3"/>
      <c r="ACK3" s="3"/>
      <c r="ACL3" s="3"/>
      <c r="ACM3" s="3"/>
      <c r="ACN3" s="3"/>
      <c r="ACO3" s="3"/>
      <c r="ACP3" s="3"/>
      <c r="ACQ3" s="3"/>
      <c r="ACR3" s="3"/>
      <c r="ACS3" s="3"/>
      <c r="ACT3" s="3"/>
      <c r="ACU3" s="3"/>
      <c r="ACV3" s="3"/>
      <c r="ACW3" s="3"/>
      <c r="ACX3" s="3"/>
      <c r="ACY3" s="3"/>
      <c r="ACZ3" s="3"/>
      <c r="ADA3" s="3"/>
      <c r="ADB3" s="3"/>
      <c r="ADC3" s="3"/>
      <c r="ADD3" s="3"/>
      <c r="ADE3" s="3"/>
      <c r="ADF3" s="3"/>
      <c r="ADG3" s="3"/>
      <c r="ADH3" s="3"/>
      <c r="ADI3" s="3"/>
      <c r="ADJ3" s="3"/>
      <c r="ADK3" s="3"/>
      <c r="ADL3" s="3"/>
      <c r="ADM3" s="3"/>
      <c r="ADN3" s="3"/>
      <c r="ADO3" s="3"/>
      <c r="ADP3" s="3"/>
      <c r="ADQ3" s="3"/>
      <c r="ADR3" s="3"/>
      <c r="ADS3" s="3"/>
      <c r="ADT3" s="3"/>
      <c r="ADU3" s="3"/>
      <c r="ADV3" s="3"/>
      <c r="ADW3" s="3"/>
      <c r="ADX3" s="3"/>
      <c r="ADY3" s="3"/>
      <c r="ADZ3" s="3"/>
      <c r="AEA3" s="3"/>
      <c r="AEB3" s="3"/>
      <c r="AEC3" s="3"/>
      <c r="AED3" s="3"/>
      <c r="AEE3" s="3"/>
      <c r="AEF3" s="3"/>
      <c r="AEG3" s="3"/>
      <c r="AEH3" s="3"/>
      <c r="AEI3" s="3"/>
      <c r="AEJ3" s="3"/>
      <c r="AEK3" s="3"/>
      <c r="AEL3" s="3"/>
      <c r="AEM3" s="3"/>
      <c r="AEN3" s="3"/>
      <c r="AEO3" s="3"/>
      <c r="AEP3" s="3"/>
      <c r="AEQ3" s="3"/>
      <c r="AER3" s="3"/>
      <c r="AES3" s="3"/>
      <c r="AET3" s="3"/>
      <c r="AEU3" s="3"/>
      <c r="AEV3" s="3"/>
      <c r="AEW3" s="3"/>
      <c r="AEX3" s="3"/>
      <c r="AEY3" s="3"/>
      <c r="AEZ3" s="3"/>
      <c r="AFA3" s="3"/>
      <c r="AFB3" s="3"/>
      <c r="AFC3" s="3"/>
      <c r="AFD3" s="3"/>
      <c r="AFE3" s="3"/>
      <c r="AFF3" s="3"/>
      <c r="AFG3" s="3"/>
      <c r="AFH3" s="3"/>
      <c r="AFI3" s="3"/>
      <c r="AFJ3" s="3"/>
      <c r="AFK3" s="3"/>
      <c r="AFL3" s="3"/>
      <c r="AFM3" s="3"/>
      <c r="AFN3" s="3"/>
      <c r="AFO3" s="3"/>
      <c r="AFP3" s="3"/>
      <c r="AFQ3" s="3"/>
      <c r="AFR3" s="3"/>
      <c r="AFS3" s="3"/>
      <c r="AFT3" s="3"/>
      <c r="AFU3" s="3"/>
      <c r="AFV3" s="3"/>
      <c r="AFW3" s="3"/>
      <c r="AFX3" s="3"/>
      <c r="AFY3" s="3"/>
      <c r="AFZ3" s="3"/>
      <c r="AGA3" s="3"/>
      <c r="AGB3" s="3"/>
      <c r="AGC3" s="3"/>
      <c r="AGD3" s="3"/>
      <c r="AGE3" s="3"/>
      <c r="AGF3" s="3"/>
      <c r="AGG3" s="3"/>
      <c r="AGH3" s="3"/>
      <c r="AGI3" s="3"/>
      <c r="AGJ3" s="3"/>
      <c r="AGK3" s="3"/>
      <c r="AGL3" s="3"/>
      <c r="AGM3" s="3"/>
      <c r="AGN3" s="3"/>
      <c r="AGO3" s="3"/>
      <c r="AGP3" s="3"/>
      <c r="AGQ3" s="3"/>
      <c r="AGR3" s="3"/>
      <c r="AGS3" s="3"/>
      <c r="AGT3" s="3"/>
      <c r="AGU3" s="3"/>
      <c r="AGV3" s="3"/>
      <c r="AGW3" s="3"/>
      <c r="AGX3" s="3"/>
      <c r="AGY3" s="3"/>
      <c r="AGZ3" s="3"/>
      <c r="AHA3" s="3"/>
      <c r="AHB3" s="3"/>
      <c r="AHC3" s="3"/>
      <c r="AHD3" s="3"/>
      <c r="AHE3" s="3"/>
      <c r="AHF3" s="3"/>
      <c r="AHG3" s="3"/>
      <c r="AHH3" s="3"/>
      <c r="AHI3" s="3"/>
      <c r="AHJ3" s="3"/>
      <c r="AHK3" s="3"/>
      <c r="AHL3" s="3"/>
      <c r="AHM3" s="3"/>
      <c r="AHN3" s="3"/>
      <c r="AHO3" s="3"/>
      <c r="AHP3" s="3"/>
      <c r="AHQ3" s="3"/>
      <c r="AHR3" s="3"/>
      <c r="AHS3" s="3"/>
      <c r="AHT3" s="3"/>
      <c r="AHU3" s="3"/>
      <c r="AHV3" s="3"/>
      <c r="AHW3" s="3"/>
      <c r="AHX3" s="3"/>
      <c r="AHY3" s="3"/>
      <c r="AHZ3" s="3"/>
      <c r="AIA3" s="3"/>
      <c r="AIB3" s="3"/>
      <c r="AIC3" s="3"/>
      <c r="AID3" s="3"/>
      <c r="AIE3" s="3"/>
      <c r="AIF3" s="3"/>
      <c r="AIG3" s="3"/>
      <c r="AIH3" s="3"/>
      <c r="AII3" s="3"/>
      <c r="AIJ3" s="3"/>
      <c r="AIK3" s="3"/>
      <c r="AIL3" s="3"/>
      <c r="AIM3" s="3"/>
      <c r="AIN3" s="3"/>
      <c r="AIO3" s="3"/>
      <c r="AIP3" s="3"/>
      <c r="AIQ3" s="3"/>
      <c r="AIR3" s="3"/>
      <c r="AIS3" s="3"/>
      <c r="AIT3" s="3"/>
      <c r="AIU3" s="3"/>
      <c r="AIV3" s="3"/>
      <c r="AIW3" s="3"/>
      <c r="AIX3" s="3"/>
      <c r="AIY3" s="3"/>
      <c r="AIZ3" s="3"/>
      <c r="AJA3" s="3"/>
      <c r="AJB3" s="3"/>
      <c r="AJC3" s="3"/>
      <c r="AJD3" s="3"/>
      <c r="AJE3" s="3"/>
      <c r="AJF3" s="3"/>
      <c r="AJG3" s="3"/>
      <c r="AJH3" s="3"/>
      <c r="AJI3" s="3"/>
      <c r="AJJ3" s="3"/>
      <c r="AJK3" s="3"/>
      <c r="AJL3" s="3"/>
      <c r="AJM3" s="3"/>
      <c r="AJN3" s="3"/>
      <c r="AJO3" s="3"/>
      <c r="AJP3" s="3"/>
      <c r="AJQ3" s="3"/>
      <c r="AJR3" s="3"/>
      <c r="AJS3" s="3"/>
      <c r="AJT3" s="3"/>
      <c r="AJU3" s="3"/>
      <c r="AJV3" s="3"/>
      <c r="AJW3" s="3"/>
      <c r="AJX3" s="3"/>
      <c r="AJY3" s="3"/>
      <c r="AJZ3" s="3"/>
      <c r="AKA3" s="3"/>
      <c r="AKB3" s="3"/>
      <c r="AKC3" s="3"/>
      <c r="AKD3" s="3"/>
      <c r="AKE3" s="3"/>
      <c r="AKF3" s="3"/>
      <c r="AKG3" s="3"/>
      <c r="AKH3" s="3"/>
      <c r="AKI3" s="3"/>
      <c r="AKJ3" s="3"/>
      <c r="AKK3" s="3"/>
      <c r="AKL3" s="3"/>
      <c r="AKM3" s="3"/>
      <c r="AKN3" s="3"/>
      <c r="AKO3" s="3"/>
      <c r="AKP3" s="3"/>
      <c r="AKQ3" s="3"/>
      <c r="AKR3" s="3"/>
      <c r="AKS3" s="3"/>
      <c r="AKT3" s="3"/>
      <c r="AKU3" s="3"/>
      <c r="AKV3" s="3"/>
      <c r="AKW3" s="3"/>
      <c r="AKX3" s="3"/>
      <c r="AKY3" s="3"/>
      <c r="AKZ3" s="3"/>
      <c r="ALA3" s="3"/>
      <c r="ALB3" s="3"/>
      <c r="ALC3" s="3"/>
      <c r="ALD3" s="3"/>
      <c r="ALE3" s="3"/>
      <c r="ALF3" s="3"/>
      <c r="ALG3" s="3"/>
      <c r="ALH3" s="3"/>
      <c r="ALI3" s="3"/>
      <c r="ALJ3" s="3"/>
      <c r="ALK3" s="3"/>
      <c r="ALL3" s="3"/>
      <c r="ALM3" s="3"/>
      <c r="ALN3" s="3"/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  <c r="ALZ3" s="3"/>
      <c r="AMA3" s="3"/>
      <c r="AMB3" s="3"/>
      <c r="AMC3" s="3"/>
      <c r="AMD3" s="3"/>
    </row>
    <row r="4" spans="1:1018" s="2" customFormat="1" ht="22.5" customHeight="1">
      <c r="A4" s="1"/>
      <c r="B4" s="373"/>
      <c r="C4" s="621"/>
      <c r="D4" s="621"/>
      <c r="E4" s="678" t="s">
        <v>368</v>
      </c>
      <c r="F4" s="621"/>
      <c r="G4" s="676"/>
      <c r="H4" s="677"/>
      <c r="I4" s="510"/>
    </row>
    <row r="5" spans="1:1018" s="2" customFormat="1" ht="22.5">
      <c r="A5" s="1"/>
      <c r="B5" s="373"/>
      <c r="C5" s="621"/>
      <c r="D5" s="621"/>
      <c r="E5" s="679"/>
      <c r="F5" s="621"/>
      <c r="G5" s="680"/>
      <c r="H5" s="677"/>
      <c r="I5" s="510"/>
    </row>
    <row r="6" spans="1:1018" s="2" customFormat="1" ht="39" customHeight="1">
      <c r="A6" s="1"/>
      <c r="B6" s="373"/>
      <c r="C6" s="621"/>
      <c r="D6" s="621"/>
      <c r="E6" s="673"/>
      <c r="F6" s="621"/>
      <c r="G6" s="681"/>
      <c r="H6" s="677"/>
      <c r="I6" s="510"/>
    </row>
    <row r="7" spans="1:1018" ht="36" customHeight="1">
      <c r="A7" s="1"/>
      <c r="B7" s="373"/>
      <c r="C7" s="621"/>
      <c r="D7" s="621"/>
      <c r="E7" s="673"/>
      <c r="F7" s="621"/>
      <c r="G7" s="680"/>
      <c r="H7" s="677"/>
      <c r="I7" s="510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3"/>
      <c r="NE7" s="3"/>
      <c r="NF7" s="3"/>
      <c r="NG7" s="3"/>
      <c r="NH7" s="3"/>
      <c r="NI7" s="3"/>
      <c r="NJ7" s="3"/>
      <c r="NK7" s="3"/>
      <c r="NL7" s="3"/>
      <c r="NM7" s="3"/>
      <c r="NN7" s="3"/>
      <c r="NO7" s="3"/>
      <c r="NP7" s="3"/>
      <c r="NQ7" s="3"/>
      <c r="NR7" s="3"/>
      <c r="NS7" s="3"/>
      <c r="NT7" s="3"/>
      <c r="NU7" s="3"/>
      <c r="NV7" s="3"/>
      <c r="NW7" s="3"/>
      <c r="NX7" s="3"/>
      <c r="NY7" s="3"/>
      <c r="NZ7" s="3"/>
      <c r="OA7" s="3"/>
      <c r="OB7" s="3"/>
      <c r="OC7" s="3"/>
      <c r="OD7" s="3"/>
      <c r="OE7" s="3"/>
      <c r="OF7" s="3"/>
      <c r="OG7" s="3"/>
      <c r="OH7" s="3"/>
      <c r="OI7" s="3"/>
      <c r="OJ7" s="3"/>
      <c r="OK7" s="3"/>
      <c r="OL7" s="3"/>
      <c r="OM7" s="3"/>
      <c r="ON7" s="3"/>
      <c r="OO7" s="3"/>
      <c r="OP7" s="3"/>
      <c r="OQ7" s="3"/>
      <c r="OR7" s="3"/>
      <c r="OS7" s="3"/>
      <c r="OT7" s="3"/>
      <c r="OU7" s="3"/>
      <c r="OV7" s="3"/>
      <c r="OW7" s="3"/>
      <c r="OX7" s="3"/>
      <c r="OY7" s="3"/>
      <c r="OZ7" s="3"/>
      <c r="PA7" s="3"/>
      <c r="PB7" s="3"/>
      <c r="PC7" s="3"/>
      <c r="PD7" s="3"/>
      <c r="PE7" s="3"/>
      <c r="PF7" s="3"/>
      <c r="PG7" s="3"/>
      <c r="PH7" s="3"/>
      <c r="PI7" s="3"/>
      <c r="PJ7" s="3"/>
      <c r="PK7" s="3"/>
      <c r="PL7" s="3"/>
      <c r="PM7" s="3"/>
      <c r="PN7" s="3"/>
      <c r="PO7" s="3"/>
      <c r="PP7" s="3"/>
      <c r="PQ7" s="3"/>
      <c r="PR7" s="3"/>
      <c r="PS7" s="3"/>
      <c r="PT7" s="3"/>
      <c r="PU7" s="3"/>
      <c r="PV7" s="3"/>
      <c r="PW7" s="3"/>
      <c r="PX7" s="3"/>
      <c r="PY7" s="3"/>
      <c r="PZ7" s="3"/>
      <c r="QA7" s="3"/>
      <c r="QB7" s="3"/>
      <c r="QC7" s="3"/>
      <c r="QD7" s="3"/>
      <c r="QE7" s="3"/>
      <c r="QF7" s="3"/>
      <c r="QG7" s="3"/>
      <c r="QH7" s="3"/>
      <c r="QI7" s="3"/>
      <c r="QJ7" s="3"/>
      <c r="QK7" s="3"/>
      <c r="QL7" s="3"/>
      <c r="QM7" s="3"/>
      <c r="QN7" s="3"/>
      <c r="QO7" s="3"/>
      <c r="QP7" s="3"/>
      <c r="QQ7" s="3"/>
      <c r="QR7" s="3"/>
      <c r="QS7" s="3"/>
      <c r="QT7" s="3"/>
      <c r="QU7" s="3"/>
      <c r="QV7" s="3"/>
      <c r="QW7" s="3"/>
      <c r="QX7" s="3"/>
      <c r="QY7" s="3"/>
      <c r="QZ7" s="3"/>
      <c r="RA7" s="3"/>
      <c r="RB7" s="3"/>
      <c r="RC7" s="3"/>
      <c r="RD7" s="3"/>
      <c r="RE7" s="3"/>
      <c r="RF7" s="3"/>
      <c r="RG7" s="3"/>
      <c r="RH7" s="3"/>
      <c r="RI7" s="3"/>
      <c r="RJ7" s="3"/>
      <c r="RK7" s="3"/>
      <c r="RL7" s="3"/>
      <c r="RM7" s="3"/>
      <c r="RN7" s="3"/>
      <c r="RO7" s="3"/>
      <c r="RP7" s="3"/>
      <c r="RQ7" s="3"/>
      <c r="RR7" s="3"/>
      <c r="RS7" s="3"/>
      <c r="RT7" s="3"/>
      <c r="RU7" s="3"/>
      <c r="RV7" s="3"/>
      <c r="RW7" s="3"/>
      <c r="RX7" s="3"/>
      <c r="RY7" s="3"/>
      <c r="RZ7" s="3"/>
      <c r="SA7" s="3"/>
      <c r="SB7" s="3"/>
      <c r="SC7" s="3"/>
      <c r="SD7" s="3"/>
      <c r="SE7" s="3"/>
      <c r="SF7" s="3"/>
      <c r="SG7" s="3"/>
      <c r="SH7" s="3"/>
      <c r="SI7" s="3"/>
      <c r="SJ7" s="3"/>
      <c r="SK7" s="3"/>
      <c r="SL7" s="3"/>
      <c r="SM7" s="3"/>
      <c r="SN7" s="3"/>
      <c r="SO7" s="3"/>
      <c r="SP7" s="3"/>
      <c r="SQ7" s="3"/>
      <c r="SR7" s="3"/>
      <c r="SS7" s="3"/>
      <c r="ST7" s="3"/>
      <c r="SU7" s="3"/>
      <c r="SV7" s="3"/>
      <c r="SW7" s="3"/>
      <c r="SX7" s="3"/>
      <c r="SY7" s="3"/>
      <c r="SZ7" s="3"/>
      <c r="TA7" s="3"/>
      <c r="TB7" s="3"/>
      <c r="TC7" s="3"/>
      <c r="TD7" s="3"/>
      <c r="TE7" s="3"/>
      <c r="TF7" s="3"/>
      <c r="TG7" s="3"/>
      <c r="TH7" s="3"/>
      <c r="TI7" s="3"/>
      <c r="TJ7" s="3"/>
      <c r="TK7" s="3"/>
      <c r="TL7" s="3"/>
      <c r="TM7" s="3"/>
      <c r="TN7" s="3"/>
      <c r="TO7" s="3"/>
      <c r="TP7" s="3"/>
      <c r="TQ7" s="3"/>
      <c r="TR7" s="3"/>
      <c r="TS7" s="3"/>
      <c r="TT7" s="3"/>
      <c r="TU7" s="3"/>
      <c r="TV7" s="3"/>
      <c r="TW7" s="3"/>
      <c r="TX7" s="3"/>
      <c r="TY7" s="3"/>
      <c r="TZ7" s="3"/>
      <c r="UA7" s="3"/>
      <c r="UB7" s="3"/>
      <c r="UC7" s="3"/>
      <c r="UD7" s="3"/>
      <c r="UE7" s="3"/>
      <c r="UF7" s="3"/>
      <c r="UG7" s="3"/>
      <c r="UH7" s="3"/>
      <c r="UI7" s="3"/>
      <c r="UJ7" s="3"/>
      <c r="UK7" s="3"/>
      <c r="UL7" s="3"/>
      <c r="UM7" s="3"/>
      <c r="UN7" s="3"/>
      <c r="UO7" s="3"/>
      <c r="UP7" s="3"/>
      <c r="UQ7" s="3"/>
      <c r="UR7" s="3"/>
      <c r="US7" s="3"/>
      <c r="UT7" s="3"/>
      <c r="UU7" s="3"/>
      <c r="UV7" s="3"/>
      <c r="UW7" s="3"/>
      <c r="UX7" s="3"/>
      <c r="UY7" s="3"/>
      <c r="UZ7" s="3"/>
      <c r="VA7" s="3"/>
      <c r="VB7" s="3"/>
      <c r="VC7" s="3"/>
      <c r="VD7" s="3"/>
      <c r="VE7" s="3"/>
      <c r="VF7" s="3"/>
      <c r="VG7" s="3"/>
      <c r="VH7" s="3"/>
      <c r="VI7" s="3"/>
      <c r="VJ7" s="3"/>
      <c r="VK7" s="3"/>
      <c r="VL7" s="3"/>
      <c r="VM7" s="3"/>
      <c r="VN7" s="3"/>
      <c r="VO7" s="3"/>
      <c r="VP7" s="3"/>
      <c r="VQ7" s="3"/>
      <c r="VR7" s="3"/>
      <c r="VS7" s="3"/>
      <c r="VT7" s="3"/>
      <c r="VU7" s="3"/>
      <c r="VV7" s="3"/>
      <c r="VW7" s="3"/>
      <c r="VX7" s="3"/>
      <c r="VY7" s="3"/>
      <c r="VZ7" s="3"/>
      <c r="WA7" s="3"/>
      <c r="WB7" s="3"/>
      <c r="WC7" s="3"/>
      <c r="WD7" s="3"/>
      <c r="WE7" s="3"/>
      <c r="WF7" s="3"/>
      <c r="WG7" s="3"/>
      <c r="WH7" s="3"/>
      <c r="WI7" s="3"/>
      <c r="WJ7" s="3"/>
      <c r="WK7" s="3"/>
      <c r="WL7" s="3"/>
      <c r="WM7" s="3"/>
      <c r="WN7" s="3"/>
      <c r="WO7" s="3"/>
      <c r="WP7" s="3"/>
      <c r="WQ7" s="3"/>
      <c r="WR7" s="3"/>
      <c r="WS7" s="3"/>
      <c r="WT7" s="3"/>
      <c r="WU7" s="3"/>
      <c r="WV7" s="3"/>
      <c r="WW7" s="3"/>
      <c r="WX7" s="3"/>
      <c r="WY7" s="3"/>
      <c r="WZ7" s="3"/>
      <c r="XA7" s="3"/>
      <c r="XB7" s="3"/>
      <c r="XC7" s="3"/>
      <c r="XD7" s="3"/>
      <c r="XE7" s="3"/>
      <c r="XF7" s="3"/>
      <c r="XG7" s="3"/>
      <c r="XH7" s="3"/>
      <c r="XI7" s="3"/>
      <c r="XJ7" s="3"/>
      <c r="XK7" s="3"/>
      <c r="XL7" s="3"/>
      <c r="XM7" s="3"/>
      <c r="XN7" s="3"/>
      <c r="XO7" s="3"/>
      <c r="XP7" s="3"/>
      <c r="XQ7" s="3"/>
      <c r="XR7" s="3"/>
      <c r="XS7" s="3"/>
      <c r="XT7" s="3"/>
      <c r="XU7" s="3"/>
      <c r="XV7" s="3"/>
      <c r="XW7" s="3"/>
      <c r="XX7" s="3"/>
      <c r="XY7" s="3"/>
      <c r="XZ7" s="3"/>
      <c r="YA7" s="3"/>
      <c r="YB7" s="3"/>
      <c r="YC7" s="3"/>
      <c r="YD7" s="3"/>
      <c r="YE7" s="3"/>
      <c r="YF7" s="3"/>
      <c r="YG7" s="3"/>
      <c r="YH7" s="3"/>
      <c r="YI7" s="3"/>
      <c r="YJ7" s="3"/>
      <c r="YK7" s="3"/>
      <c r="YL7" s="3"/>
      <c r="YM7" s="3"/>
      <c r="YN7" s="3"/>
      <c r="YO7" s="3"/>
      <c r="YP7" s="3"/>
      <c r="YQ7" s="3"/>
      <c r="YR7" s="3"/>
      <c r="YS7" s="3"/>
      <c r="YT7" s="3"/>
      <c r="YU7" s="3"/>
      <c r="YV7" s="3"/>
      <c r="YW7" s="3"/>
      <c r="YX7" s="3"/>
      <c r="YY7" s="3"/>
      <c r="YZ7" s="3"/>
      <c r="ZA7" s="3"/>
      <c r="ZB7" s="3"/>
      <c r="ZC7" s="3"/>
      <c r="ZD7" s="3"/>
      <c r="ZE7" s="3"/>
      <c r="ZF7" s="3"/>
      <c r="ZG7" s="3"/>
      <c r="ZH7" s="3"/>
      <c r="ZI7" s="3"/>
      <c r="ZJ7" s="3"/>
      <c r="ZK7" s="3"/>
      <c r="ZL7" s="3"/>
      <c r="ZM7" s="3"/>
      <c r="ZN7" s="3"/>
      <c r="ZO7" s="3"/>
      <c r="ZP7" s="3"/>
      <c r="ZQ7" s="3"/>
      <c r="ZR7" s="3"/>
      <c r="ZS7" s="3"/>
      <c r="ZT7" s="3"/>
      <c r="ZU7" s="3"/>
      <c r="ZV7" s="3"/>
      <c r="ZW7" s="3"/>
      <c r="ZX7" s="3"/>
      <c r="ZY7" s="3"/>
      <c r="ZZ7" s="3"/>
      <c r="AAA7" s="3"/>
      <c r="AAB7" s="3"/>
      <c r="AAC7" s="3"/>
      <c r="AAD7" s="3"/>
      <c r="AAE7" s="3"/>
      <c r="AAF7" s="3"/>
      <c r="AAG7" s="3"/>
      <c r="AAH7" s="3"/>
      <c r="AAI7" s="3"/>
      <c r="AAJ7" s="3"/>
      <c r="AAK7" s="3"/>
      <c r="AAL7" s="3"/>
      <c r="AAM7" s="3"/>
      <c r="AAN7" s="3"/>
      <c r="AAO7" s="3"/>
      <c r="AAP7" s="3"/>
      <c r="AAQ7" s="3"/>
      <c r="AAR7" s="3"/>
      <c r="AAS7" s="3"/>
      <c r="AAT7" s="3"/>
      <c r="AAU7" s="3"/>
      <c r="AAV7" s="3"/>
      <c r="AAW7" s="3"/>
      <c r="AAX7" s="3"/>
      <c r="AAY7" s="3"/>
      <c r="AAZ7" s="3"/>
      <c r="ABA7" s="3"/>
      <c r="ABB7" s="3"/>
      <c r="ABC7" s="3"/>
      <c r="ABD7" s="3"/>
      <c r="ABE7" s="3"/>
      <c r="ABF7" s="3"/>
      <c r="ABG7" s="3"/>
      <c r="ABH7" s="3"/>
      <c r="ABI7" s="3"/>
      <c r="ABJ7" s="3"/>
      <c r="ABK7" s="3"/>
      <c r="ABL7" s="3"/>
      <c r="ABM7" s="3"/>
      <c r="ABN7" s="3"/>
      <c r="ABO7" s="3"/>
      <c r="ABP7" s="3"/>
      <c r="ABQ7" s="3"/>
      <c r="ABR7" s="3"/>
      <c r="ABS7" s="3"/>
      <c r="ABT7" s="3"/>
      <c r="ABU7" s="3"/>
      <c r="ABV7" s="3"/>
      <c r="ABW7" s="3"/>
      <c r="ABX7" s="3"/>
      <c r="ABY7" s="3"/>
      <c r="ABZ7" s="3"/>
      <c r="ACA7" s="3"/>
      <c r="ACB7" s="3"/>
      <c r="ACC7" s="3"/>
      <c r="ACD7" s="3"/>
      <c r="ACE7" s="3"/>
      <c r="ACF7" s="3"/>
      <c r="ACG7" s="3"/>
      <c r="ACH7" s="3"/>
      <c r="ACI7" s="3"/>
      <c r="ACJ7" s="3"/>
      <c r="ACK7" s="3"/>
      <c r="ACL7" s="3"/>
      <c r="ACM7" s="3"/>
      <c r="ACN7" s="3"/>
      <c r="ACO7" s="3"/>
      <c r="ACP7" s="3"/>
      <c r="ACQ7" s="3"/>
      <c r="ACR7" s="3"/>
      <c r="ACS7" s="3"/>
      <c r="ACT7" s="3"/>
      <c r="ACU7" s="3"/>
      <c r="ACV7" s="3"/>
      <c r="ACW7" s="3"/>
      <c r="ACX7" s="3"/>
      <c r="ACY7" s="3"/>
      <c r="ACZ7" s="3"/>
      <c r="ADA7" s="3"/>
      <c r="ADB7" s="3"/>
      <c r="ADC7" s="3"/>
      <c r="ADD7" s="3"/>
      <c r="ADE7" s="3"/>
      <c r="ADF7" s="3"/>
      <c r="ADG7" s="3"/>
      <c r="ADH7" s="3"/>
      <c r="ADI7" s="3"/>
      <c r="ADJ7" s="3"/>
      <c r="ADK7" s="3"/>
      <c r="ADL7" s="3"/>
      <c r="ADM7" s="3"/>
      <c r="ADN7" s="3"/>
      <c r="ADO7" s="3"/>
      <c r="ADP7" s="3"/>
      <c r="ADQ7" s="3"/>
      <c r="ADR7" s="3"/>
      <c r="ADS7" s="3"/>
      <c r="ADT7" s="3"/>
      <c r="ADU7" s="3"/>
      <c r="ADV7" s="3"/>
      <c r="ADW7" s="3"/>
      <c r="ADX7" s="3"/>
      <c r="ADY7" s="3"/>
      <c r="ADZ7" s="3"/>
      <c r="AEA7" s="3"/>
      <c r="AEB7" s="3"/>
      <c r="AEC7" s="3"/>
      <c r="AED7" s="3"/>
      <c r="AEE7" s="3"/>
      <c r="AEF7" s="3"/>
      <c r="AEG7" s="3"/>
      <c r="AEH7" s="3"/>
      <c r="AEI7" s="3"/>
      <c r="AEJ7" s="3"/>
      <c r="AEK7" s="3"/>
      <c r="AEL7" s="3"/>
      <c r="AEM7" s="3"/>
      <c r="AEN7" s="3"/>
      <c r="AEO7" s="3"/>
      <c r="AEP7" s="3"/>
      <c r="AEQ7" s="3"/>
      <c r="AER7" s="3"/>
      <c r="AES7" s="3"/>
      <c r="AET7" s="3"/>
      <c r="AEU7" s="3"/>
      <c r="AEV7" s="3"/>
      <c r="AEW7" s="3"/>
      <c r="AEX7" s="3"/>
      <c r="AEY7" s="3"/>
      <c r="AEZ7" s="3"/>
      <c r="AFA7" s="3"/>
      <c r="AFB7" s="3"/>
      <c r="AFC7" s="3"/>
      <c r="AFD7" s="3"/>
      <c r="AFE7" s="3"/>
      <c r="AFF7" s="3"/>
      <c r="AFG7" s="3"/>
      <c r="AFH7" s="3"/>
      <c r="AFI7" s="3"/>
      <c r="AFJ7" s="3"/>
      <c r="AFK7" s="3"/>
      <c r="AFL7" s="3"/>
      <c r="AFM7" s="3"/>
      <c r="AFN7" s="3"/>
      <c r="AFO7" s="3"/>
      <c r="AFP7" s="3"/>
      <c r="AFQ7" s="3"/>
      <c r="AFR7" s="3"/>
      <c r="AFS7" s="3"/>
      <c r="AFT7" s="3"/>
      <c r="AFU7" s="3"/>
      <c r="AFV7" s="3"/>
      <c r="AFW7" s="3"/>
      <c r="AFX7" s="3"/>
      <c r="AFY7" s="3"/>
      <c r="AFZ7" s="3"/>
      <c r="AGA7" s="3"/>
      <c r="AGB7" s="3"/>
      <c r="AGC7" s="3"/>
      <c r="AGD7" s="3"/>
      <c r="AGE7" s="3"/>
      <c r="AGF7" s="3"/>
      <c r="AGG7" s="3"/>
      <c r="AGH7" s="3"/>
      <c r="AGI7" s="3"/>
      <c r="AGJ7" s="3"/>
      <c r="AGK7" s="3"/>
      <c r="AGL7" s="3"/>
      <c r="AGM7" s="3"/>
      <c r="AGN7" s="3"/>
      <c r="AGO7" s="3"/>
      <c r="AGP7" s="3"/>
      <c r="AGQ7" s="3"/>
      <c r="AGR7" s="3"/>
      <c r="AGS7" s="3"/>
      <c r="AGT7" s="3"/>
      <c r="AGU7" s="3"/>
      <c r="AGV7" s="3"/>
      <c r="AGW7" s="3"/>
      <c r="AGX7" s="3"/>
      <c r="AGY7" s="3"/>
      <c r="AGZ7" s="3"/>
      <c r="AHA7" s="3"/>
      <c r="AHB7" s="3"/>
      <c r="AHC7" s="3"/>
      <c r="AHD7" s="3"/>
      <c r="AHE7" s="3"/>
      <c r="AHF7" s="3"/>
      <c r="AHG7" s="3"/>
      <c r="AHH7" s="3"/>
      <c r="AHI7" s="3"/>
      <c r="AHJ7" s="3"/>
      <c r="AHK7" s="3"/>
      <c r="AHL7" s="3"/>
      <c r="AHM7" s="3"/>
      <c r="AHN7" s="3"/>
      <c r="AHO7" s="3"/>
      <c r="AHP7" s="3"/>
      <c r="AHQ7" s="3"/>
      <c r="AHR7" s="3"/>
      <c r="AHS7" s="3"/>
      <c r="AHT7" s="3"/>
      <c r="AHU7" s="3"/>
      <c r="AHV7" s="3"/>
      <c r="AHW7" s="3"/>
      <c r="AHX7" s="3"/>
      <c r="AHY7" s="3"/>
      <c r="AHZ7" s="3"/>
      <c r="AIA7" s="3"/>
      <c r="AIB7" s="3"/>
      <c r="AIC7" s="3"/>
      <c r="AID7" s="3"/>
      <c r="AIE7" s="3"/>
      <c r="AIF7" s="3"/>
      <c r="AIG7" s="3"/>
      <c r="AIH7" s="3"/>
      <c r="AII7" s="3"/>
      <c r="AIJ7" s="3"/>
      <c r="AIK7" s="3"/>
      <c r="AIL7" s="3"/>
      <c r="AIM7" s="3"/>
      <c r="AIN7" s="3"/>
      <c r="AIO7" s="3"/>
      <c r="AIP7" s="3"/>
      <c r="AIQ7" s="3"/>
      <c r="AIR7" s="3"/>
      <c r="AIS7" s="3"/>
      <c r="AIT7" s="3"/>
      <c r="AIU7" s="3"/>
      <c r="AIV7" s="3"/>
      <c r="AIW7" s="3"/>
      <c r="AIX7" s="3"/>
      <c r="AIY7" s="3"/>
      <c r="AIZ7" s="3"/>
      <c r="AJA7" s="3"/>
      <c r="AJB7" s="3"/>
      <c r="AJC7" s="3"/>
      <c r="AJD7" s="3"/>
      <c r="AJE7" s="3"/>
      <c r="AJF7" s="3"/>
      <c r="AJG7" s="3"/>
      <c r="AJH7" s="3"/>
      <c r="AJI7" s="3"/>
      <c r="AJJ7" s="3"/>
      <c r="AJK7" s="3"/>
      <c r="AJL7" s="3"/>
      <c r="AJM7" s="3"/>
      <c r="AJN7" s="3"/>
      <c r="AJO7" s="3"/>
      <c r="AJP7" s="3"/>
      <c r="AJQ7" s="3"/>
      <c r="AJR7" s="3"/>
      <c r="AJS7" s="3"/>
      <c r="AJT7" s="3"/>
      <c r="AJU7" s="3"/>
      <c r="AJV7" s="3"/>
      <c r="AJW7" s="3"/>
      <c r="AJX7" s="3"/>
      <c r="AJY7" s="3"/>
      <c r="AJZ7" s="3"/>
      <c r="AKA7" s="3"/>
      <c r="AKB7" s="3"/>
      <c r="AKC7" s="3"/>
      <c r="AKD7" s="3"/>
      <c r="AKE7" s="3"/>
      <c r="AKF7" s="3"/>
      <c r="AKG7" s="3"/>
      <c r="AKH7" s="3"/>
      <c r="AKI7" s="3"/>
      <c r="AKJ7" s="3"/>
      <c r="AKK7" s="3"/>
      <c r="AKL7" s="3"/>
      <c r="AKM7" s="3"/>
      <c r="AKN7" s="3"/>
      <c r="AKO7" s="3"/>
      <c r="AKP7" s="3"/>
      <c r="AKQ7" s="3"/>
      <c r="AKR7" s="3"/>
      <c r="AKS7" s="3"/>
      <c r="AKT7" s="3"/>
      <c r="AKU7" s="3"/>
      <c r="AKV7" s="3"/>
      <c r="AKW7" s="3"/>
      <c r="AKX7" s="3"/>
      <c r="AKY7" s="3"/>
      <c r="AKZ7" s="3"/>
      <c r="ALA7" s="3"/>
      <c r="ALB7" s="3"/>
      <c r="ALC7" s="3"/>
      <c r="ALD7" s="3"/>
      <c r="ALE7" s="3"/>
      <c r="ALF7" s="3"/>
      <c r="ALG7" s="3"/>
      <c r="ALH7" s="3"/>
      <c r="ALI7" s="3"/>
      <c r="ALJ7" s="3"/>
      <c r="ALK7" s="3"/>
      <c r="ALL7" s="3"/>
      <c r="ALM7" s="3"/>
      <c r="ALN7" s="3"/>
      <c r="ALO7" s="3"/>
      <c r="ALP7" s="3"/>
      <c r="ALQ7" s="3"/>
      <c r="ALR7" s="3"/>
      <c r="ALS7" s="3"/>
      <c r="ALT7" s="3"/>
      <c r="ALU7" s="3"/>
      <c r="ALV7" s="3"/>
      <c r="ALW7" s="3"/>
      <c r="ALX7" s="3"/>
      <c r="ALY7" s="3"/>
      <c r="ALZ7" s="3"/>
      <c r="AMA7" s="3"/>
      <c r="AMB7" s="3"/>
      <c r="AMC7" s="3"/>
      <c r="AMD7" s="3"/>
    </row>
    <row r="8" spans="1:1018" ht="30" customHeight="1">
      <c r="A8" s="1"/>
      <c r="B8" s="373"/>
      <c r="C8" s="621"/>
      <c r="D8" s="621"/>
      <c r="E8" s="673"/>
      <c r="F8" s="621"/>
      <c r="G8" s="680"/>
      <c r="H8" s="677"/>
      <c r="I8" s="510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  <c r="RJ8" s="3"/>
      <c r="RK8" s="3"/>
      <c r="RL8" s="3"/>
      <c r="RM8" s="3"/>
      <c r="RN8" s="3"/>
      <c r="RO8" s="3"/>
      <c r="RP8" s="3"/>
      <c r="RQ8" s="3"/>
      <c r="RR8" s="3"/>
      <c r="RS8" s="3"/>
      <c r="RT8" s="3"/>
      <c r="RU8" s="3"/>
      <c r="RV8" s="3"/>
      <c r="RW8" s="3"/>
      <c r="RX8" s="3"/>
      <c r="RY8" s="3"/>
      <c r="RZ8" s="3"/>
      <c r="SA8" s="3"/>
      <c r="SB8" s="3"/>
      <c r="SC8" s="3"/>
      <c r="SD8" s="3"/>
      <c r="SE8" s="3"/>
      <c r="SF8" s="3"/>
      <c r="SG8" s="3"/>
      <c r="SH8" s="3"/>
      <c r="SI8" s="3"/>
      <c r="SJ8" s="3"/>
      <c r="SK8" s="3"/>
      <c r="SL8" s="3"/>
      <c r="SM8" s="3"/>
      <c r="SN8" s="3"/>
      <c r="SO8" s="3"/>
      <c r="SP8" s="3"/>
      <c r="SQ8" s="3"/>
      <c r="SR8" s="3"/>
      <c r="SS8" s="3"/>
      <c r="ST8" s="3"/>
      <c r="SU8" s="3"/>
      <c r="SV8" s="3"/>
      <c r="SW8" s="3"/>
      <c r="SX8" s="3"/>
      <c r="SY8" s="3"/>
      <c r="SZ8" s="3"/>
      <c r="TA8" s="3"/>
      <c r="TB8" s="3"/>
      <c r="TC8" s="3"/>
      <c r="TD8" s="3"/>
      <c r="TE8" s="3"/>
      <c r="TF8" s="3"/>
      <c r="TG8" s="3"/>
      <c r="TH8" s="3"/>
      <c r="TI8" s="3"/>
      <c r="TJ8" s="3"/>
      <c r="TK8" s="3"/>
      <c r="TL8" s="3"/>
      <c r="TM8" s="3"/>
      <c r="TN8" s="3"/>
      <c r="TO8" s="3"/>
      <c r="TP8" s="3"/>
      <c r="TQ8" s="3"/>
      <c r="TR8" s="3"/>
      <c r="TS8" s="3"/>
      <c r="TT8" s="3"/>
      <c r="TU8" s="3"/>
      <c r="TV8" s="3"/>
      <c r="TW8" s="3"/>
      <c r="TX8" s="3"/>
      <c r="TY8" s="3"/>
      <c r="TZ8" s="3"/>
      <c r="UA8" s="3"/>
      <c r="UB8" s="3"/>
      <c r="UC8" s="3"/>
      <c r="UD8" s="3"/>
      <c r="UE8" s="3"/>
      <c r="UF8" s="3"/>
      <c r="UG8" s="3"/>
      <c r="UH8" s="3"/>
      <c r="UI8" s="3"/>
      <c r="UJ8" s="3"/>
      <c r="UK8" s="3"/>
      <c r="UL8" s="3"/>
      <c r="UM8" s="3"/>
      <c r="UN8" s="3"/>
      <c r="UO8" s="3"/>
      <c r="UP8" s="3"/>
      <c r="UQ8" s="3"/>
      <c r="UR8" s="3"/>
      <c r="US8" s="3"/>
      <c r="UT8" s="3"/>
      <c r="UU8" s="3"/>
      <c r="UV8" s="3"/>
      <c r="UW8" s="3"/>
      <c r="UX8" s="3"/>
      <c r="UY8" s="3"/>
      <c r="UZ8" s="3"/>
      <c r="VA8" s="3"/>
      <c r="VB8" s="3"/>
      <c r="VC8" s="3"/>
      <c r="VD8" s="3"/>
      <c r="VE8" s="3"/>
      <c r="VF8" s="3"/>
      <c r="VG8" s="3"/>
      <c r="VH8" s="3"/>
      <c r="VI8" s="3"/>
      <c r="VJ8" s="3"/>
      <c r="VK8" s="3"/>
      <c r="VL8" s="3"/>
      <c r="VM8" s="3"/>
      <c r="VN8" s="3"/>
      <c r="VO8" s="3"/>
      <c r="VP8" s="3"/>
      <c r="VQ8" s="3"/>
      <c r="VR8" s="3"/>
      <c r="VS8" s="3"/>
      <c r="VT8" s="3"/>
      <c r="VU8" s="3"/>
      <c r="VV8" s="3"/>
      <c r="VW8" s="3"/>
      <c r="VX8" s="3"/>
      <c r="VY8" s="3"/>
      <c r="VZ8" s="3"/>
      <c r="WA8" s="3"/>
      <c r="WB8" s="3"/>
      <c r="WC8" s="3"/>
      <c r="WD8" s="3"/>
      <c r="WE8" s="3"/>
      <c r="WF8" s="3"/>
      <c r="WG8" s="3"/>
      <c r="WH8" s="3"/>
      <c r="WI8" s="3"/>
      <c r="WJ8" s="3"/>
      <c r="WK8" s="3"/>
      <c r="WL8" s="3"/>
      <c r="WM8" s="3"/>
      <c r="WN8" s="3"/>
      <c r="WO8" s="3"/>
      <c r="WP8" s="3"/>
      <c r="WQ8" s="3"/>
      <c r="WR8" s="3"/>
      <c r="WS8" s="3"/>
      <c r="WT8" s="3"/>
      <c r="WU8" s="3"/>
      <c r="WV8" s="3"/>
      <c r="WW8" s="3"/>
      <c r="WX8" s="3"/>
      <c r="WY8" s="3"/>
      <c r="WZ8" s="3"/>
      <c r="XA8" s="3"/>
      <c r="XB8" s="3"/>
      <c r="XC8" s="3"/>
      <c r="XD8" s="3"/>
      <c r="XE8" s="3"/>
      <c r="XF8" s="3"/>
      <c r="XG8" s="3"/>
      <c r="XH8" s="3"/>
      <c r="XI8" s="3"/>
      <c r="XJ8" s="3"/>
      <c r="XK8" s="3"/>
      <c r="XL8" s="3"/>
      <c r="XM8" s="3"/>
      <c r="XN8" s="3"/>
      <c r="XO8" s="3"/>
      <c r="XP8" s="3"/>
      <c r="XQ8" s="3"/>
      <c r="XR8" s="3"/>
      <c r="XS8" s="3"/>
      <c r="XT8" s="3"/>
      <c r="XU8" s="3"/>
      <c r="XV8" s="3"/>
      <c r="XW8" s="3"/>
      <c r="XX8" s="3"/>
      <c r="XY8" s="3"/>
      <c r="XZ8" s="3"/>
      <c r="YA8" s="3"/>
      <c r="YB8" s="3"/>
      <c r="YC8" s="3"/>
      <c r="YD8" s="3"/>
      <c r="YE8" s="3"/>
      <c r="YF8" s="3"/>
      <c r="YG8" s="3"/>
      <c r="YH8" s="3"/>
      <c r="YI8" s="3"/>
      <c r="YJ8" s="3"/>
      <c r="YK8" s="3"/>
      <c r="YL8" s="3"/>
      <c r="YM8" s="3"/>
      <c r="YN8" s="3"/>
      <c r="YO8" s="3"/>
      <c r="YP8" s="3"/>
      <c r="YQ8" s="3"/>
      <c r="YR8" s="3"/>
      <c r="YS8" s="3"/>
      <c r="YT8" s="3"/>
      <c r="YU8" s="3"/>
      <c r="YV8" s="3"/>
      <c r="YW8" s="3"/>
      <c r="YX8" s="3"/>
      <c r="YY8" s="3"/>
      <c r="YZ8" s="3"/>
      <c r="ZA8" s="3"/>
      <c r="ZB8" s="3"/>
      <c r="ZC8" s="3"/>
      <c r="ZD8" s="3"/>
      <c r="ZE8" s="3"/>
      <c r="ZF8" s="3"/>
      <c r="ZG8" s="3"/>
      <c r="ZH8" s="3"/>
      <c r="ZI8" s="3"/>
      <c r="ZJ8" s="3"/>
      <c r="ZK8" s="3"/>
      <c r="ZL8" s="3"/>
      <c r="ZM8" s="3"/>
      <c r="ZN8" s="3"/>
      <c r="ZO8" s="3"/>
      <c r="ZP8" s="3"/>
      <c r="ZQ8" s="3"/>
      <c r="ZR8" s="3"/>
      <c r="ZS8" s="3"/>
      <c r="ZT8" s="3"/>
      <c r="ZU8" s="3"/>
      <c r="ZV8" s="3"/>
      <c r="ZW8" s="3"/>
      <c r="ZX8" s="3"/>
      <c r="ZY8" s="3"/>
      <c r="ZZ8" s="3"/>
      <c r="AAA8" s="3"/>
      <c r="AAB8" s="3"/>
      <c r="AAC8" s="3"/>
      <c r="AAD8" s="3"/>
      <c r="AAE8" s="3"/>
      <c r="AAF8" s="3"/>
      <c r="AAG8" s="3"/>
      <c r="AAH8" s="3"/>
      <c r="AAI8" s="3"/>
      <c r="AAJ8" s="3"/>
      <c r="AAK8" s="3"/>
      <c r="AAL8" s="3"/>
      <c r="AAM8" s="3"/>
      <c r="AAN8" s="3"/>
      <c r="AAO8" s="3"/>
      <c r="AAP8" s="3"/>
      <c r="AAQ8" s="3"/>
      <c r="AAR8" s="3"/>
      <c r="AAS8" s="3"/>
      <c r="AAT8" s="3"/>
      <c r="AAU8" s="3"/>
      <c r="AAV8" s="3"/>
      <c r="AAW8" s="3"/>
      <c r="AAX8" s="3"/>
      <c r="AAY8" s="3"/>
      <c r="AAZ8" s="3"/>
      <c r="ABA8" s="3"/>
      <c r="ABB8" s="3"/>
      <c r="ABC8" s="3"/>
      <c r="ABD8" s="3"/>
      <c r="ABE8" s="3"/>
      <c r="ABF8" s="3"/>
      <c r="ABG8" s="3"/>
      <c r="ABH8" s="3"/>
      <c r="ABI8" s="3"/>
      <c r="ABJ8" s="3"/>
      <c r="ABK8" s="3"/>
      <c r="ABL8" s="3"/>
      <c r="ABM8" s="3"/>
      <c r="ABN8" s="3"/>
      <c r="ABO8" s="3"/>
      <c r="ABP8" s="3"/>
      <c r="ABQ8" s="3"/>
      <c r="ABR8" s="3"/>
      <c r="ABS8" s="3"/>
      <c r="ABT8" s="3"/>
      <c r="ABU8" s="3"/>
      <c r="ABV8" s="3"/>
      <c r="ABW8" s="3"/>
      <c r="ABX8" s="3"/>
      <c r="ABY8" s="3"/>
      <c r="ABZ8" s="3"/>
      <c r="ACA8" s="3"/>
      <c r="ACB8" s="3"/>
      <c r="ACC8" s="3"/>
      <c r="ACD8" s="3"/>
      <c r="ACE8" s="3"/>
      <c r="ACF8" s="3"/>
      <c r="ACG8" s="3"/>
      <c r="ACH8" s="3"/>
      <c r="ACI8" s="3"/>
      <c r="ACJ8" s="3"/>
      <c r="ACK8" s="3"/>
      <c r="ACL8" s="3"/>
      <c r="ACM8" s="3"/>
      <c r="ACN8" s="3"/>
      <c r="ACO8" s="3"/>
      <c r="ACP8" s="3"/>
      <c r="ACQ8" s="3"/>
      <c r="ACR8" s="3"/>
      <c r="ACS8" s="3"/>
      <c r="ACT8" s="3"/>
      <c r="ACU8" s="3"/>
      <c r="ACV8" s="3"/>
      <c r="ACW8" s="3"/>
      <c r="ACX8" s="3"/>
      <c r="ACY8" s="3"/>
      <c r="ACZ8" s="3"/>
      <c r="ADA8" s="3"/>
      <c r="ADB8" s="3"/>
      <c r="ADC8" s="3"/>
      <c r="ADD8" s="3"/>
      <c r="ADE8" s="3"/>
      <c r="ADF8" s="3"/>
      <c r="ADG8" s="3"/>
      <c r="ADH8" s="3"/>
      <c r="ADI8" s="3"/>
      <c r="ADJ8" s="3"/>
      <c r="ADK8" s="3"/>
      <c r="ADL8" s="3"/>
      <c r="ADM8" s="3"/>
      <c r="ADN8" s="3"/>
      <c r="ADO8" s="3"/>
      <c r="ADP8" s="3"/>
      <c r="ADQ8" s="3"/>
      <c r="ADR8" s="3"/>
      <c r="ADS8" s="3"/>
      <c r="ADT8" s="3"/>
      <c r="ADU8" s="3"/>
      <c r="ADV8" s="3"/>
      <c r="ADW8" s="3"/>
      <c r="ADX8" s="3"/>
      <c r="ADY8" s="3"/>
      <c r="ADZ8" s="3"/>
      <c r="AEA8" s="3"/>
      <c r="AEB8" s="3"/>
      <c r="AEC8" s="3"/>
      <c r="AED8" s="3"/>
      <c r="AEE8" s="3"/>
      <c r="AEF8" s="3"/>
      <c r="AEG8" s="3"/>
      <c r="AEH8" s="3"/>
      <c r="AEI8" s="3"/>
      <c r="AEJ8" s="3"/>
      <c r="AEK8" s="3"/>
      <c r="AEL8" s="3"/>
      <c r="AEM8" s="3"/>
      <c r="AEN8" s="3"/>
      <c r="AEO8" s="3"/>
      <c r="AEP8" s="3"/>
      <c r="AEQ8" s="3"/>
      <c r="AER8" s="3"/>
      <c r="AES8" s="3"/>
      <c r="AET8" s="3"/>
      <c r="AEU8" s="3"/>
      <c r="AEV8" s="3"/>
      <c r="AEW8" s="3"/>
      <c r="AEX8" s="3"/>
      <c r="AEY8" s="3"/>
      <c r="AEZ8" s="3"/>
      <c r="AFA8" s="3"/>
      <c r="AFB8" s="3"/>
      <c r="AFC8" s="3"/>
      <c r="AFD8" s="3"/>
      <c r="AFE8" s="3"/>
      <c r="AFF8" s="3"/>
      <c r="AFG8" s="3"/>
      <c r="AFH8" s="3"/>
      <c r="AFI8" s="3"/>
      <c r="AFJ8" s="3"/>
      <c r="AFK8" s="3"/>
      <c r="AFL8" s="3"/>
      <c r="AFM8" s="3"/>
      <c r="AFN8" s="3"/>
      <c r="AFO8" s="3"/>
      <c r="AFP8" s="3"/>
      <c r="AFQ8" s="3"/>
      <c r="AFR8" s="3"/>
      <c r="AFS8" s="3"/>
      <c r="AFT8" s="3"/>
      <c r="AFU8" s="3"/>
      <c r="AFV8" s="3"/>
      <c r="AFW8" s="3"/>
      <c r="AFX8" s="3"/>
      <c r="AFY8" s="3"/>
      <c r="AFZ8" s="3"/>
      <c r="AGA8" s="3"/>
      <c r="AGB8" s="3"/>
      <c r="AGC8" s="3"/>
      <c r="AGD8" s="3"/>
      <c r="AGE8" s="3"/>
      <c r="AGF8" s="3"/>
      <c r="AGG8" s="3"/>
      <c r="AGH8" s="3"/>
      <c r="AGI8" s="3"/>
      <c r="AGJ8" s="3"/>
      <c r="AGK8" s="3"/>
      <c r="AGL8" s="3"/>
      <c r="AGM8" s="3"/>
      <c r="AGN8" s="3"/>
      <c r="AGO8" s="3"/>
      <c r="AGP8" s="3"/>
      <c r="AGQ8" s="3"/>
      <c r="AGR8" s="3"/>
      <c r="AGS8" s="3"/>
      <c r="AGT8" s="3"/>
      <c r="AGU8" s="3"/>
      <c r="AGV8" s="3"/>
      <c r="AGW8" s="3"/>
      <c r="AGX8" s="3"/>
      <c r="AGY8" s="3"/>
      <c r="AGZ8" s="3"/>
      <c r="AHA8" s="3"/>
      <c r="AHB8" s="3"/>
      <c r="AHC8" s="3"/>
      <c r="AHD8" s="3"/>
      <c r="AHE8" s="3"/>
      <c r="AHF8" s="3"/>
      <c r="AHG8" s="3"/>
      <c r="AHH8" s="3"/>
      <c r="AHI8" s="3"/>
      <c r="AHJ8" s="3"/>
      <c r="AHK8" s="3"/>
      <c r="AHL8" s="3"/>
      <c r="AHM8" s="3"/>
      <c r="AHN8" s="3"/>
      <c r="AHO8" s="3"/>
      <c r="AHP8" s="3"/>
      <c r="AHQ8" s="3"/>
      <c r="AHR8" s="3"/>
      <c r="AHS8" s="3"/>
      <c r="AHT8" s="3"/>
      <c r="AHU8" s="3"/>
      <c r="AHV8" s="3"/>
      <c r="AHW8" s="3"/>
      <c r="AHX8" s="3"/>
      <c r="AHY8" s="3"/>
      <c r="AHZ8" s="3"/>
      <c r="AIA8" s="3"/>
      <c r="AIB8" s="3"/>
      <c r="AIC8" s="3"/>
      <c r="AID8" s="3"/>
      <c r="AIE8" s="3"/>
      <c r="AIF8" s="3"/>
      <c r="AIG8" s="3"/>
      <c r="AIH8" s="3"/>
      <c r="AII8" s="3"/>
      <c r="AIJ8" s="3"/>
      <c r="AIK8" s="3"/>
      <c r="AIL8" s="3"/>
      <c r="AIM8" s="3"/>
      <c r="AIN8" s="3"/>
      <c r="AIO8" s="3"/>
      <c r="AIP8" s="3"/>
      <c r="AIQ8" s="3"/>
      <c r="AIR8" s="3"/>
      <c r="AIS8" s="3"/>
      <c r="AIT8" s="3"/>
      <c r="AIU8" s="3"/>
      <c r="AIV8" s="3"/>
      <c r="AIW8" s="3"/>
      <c r="AIX8" s="3"/>
      <c r="AIY8" s="3"/>
      <c r="AIZ8" s="3"/>
      <c r="AJA8" s="3"/>
      <c r="AJB8" s="3"/>
      <c r="AJC8" s="3"/>
      <c r="AJD8" s="3"/>
      <c r="AJE8" s="3"/>
      <c r="AJF8" s="3"/>
      <c r="AJG8" s="3"/>
      <c r="AJH8" s="3"/>
      <c r="AJI8" s="3"/>
      <c r="AJJ8" s="3"/>
      <c r="AJK8" s="3"/>
      <c r="AJL8" s="3"/>
      <c r="AJM8" s="3"/>
      <c r="AJN8" s="3"/>
      <c r="AJO8" s="3"/>
      <c r="AJP8" s="3"/>
      <c r="AJQ8" s="3"/>
      <c r="AJR8" s="3"/>
      <c r="AJS8" s="3"/>
      <c r="AJT8" s="3"/>
      <c r="AJU8" s="3"/>
      <c r="AJV8" s="3"/>
      <c r="AJW8" s="3"/>
      <c r="AJX8" s="3"/>
      <c r="AJY8" s="3"/>
      <c r="AJZ8" s="3"/>
      <c r="AKA8" s="3"/>
      <c r="AKB8" s="3"/>
      <c r="AKC8" s="3"/>
      <c r="AKD8" s="3"/>
      <c r="AKE8" s="3"/>
      <c r="AKF8" s="3"/>
      <c r="AKG8" s="3"/>
      <c r="AKH8" s="3"/>
      <c r="AKI8" s="3"/>
      <c r="AKJ8" s="3"/>
      <c r="AKK8" s="3"/>
      <c r="AKL8" s="3"/>
      <c r="AKM8" s="3"/>
      <c r="AKN8" s="3"/>
      <c r="AKO8" s="3"/>
      <c r="AKP8" s="3"/>
      <c r="AKQ8" s="3"/>
      <c r="AKR8" s="3"/>
      <c r="AKS8" s="3"/>
      <c r="AKT8" s="3"/>
      <c r="AKU8" s="3"/>
      <c r="AKV8" s="3"/>
      <c r="AKW8" s="3"/>
      <c r="AKX8" s="3"/>
      <c r="AKY8" s="3"/>
      <c r="AKZ8" s="3"/>
      <c r="ALA8" s="3"/>
      <c r="ALB8" s="3"/>
      <c r="ALC8" s="3"/>
      <c r="ALD8" s="3"/>
      <c r="ALE8" s="3"/>
      <c r="ALF8" s="3"/>
      <c r="ALG8" s="3"/>
      <c r="ALH8" s="3"/>
      <c r="ALI8" s="3"/>
      <c r="ALJ8" s="3"/>
      <c r="ALK8" s="3"/>
      <c r="ALL8" s="3"/>
      <c r="ALM8" s="3"/>
      <c r="ALN8" s="3"/>
      <c r="ALO8" s="3"/>
      <c r="ALP8" s="3"/>
      <c r="ALQ8" s="3"/>
      <c r="ALR8" s="3"/>
      <c r="ALS8" s="3"/>
      <c r="ALT8" s="3"/>
      <c r="ALU8" s="3"/>
      <c r="ALV8" s="3"/>
      <c r="ALW8" s="3"/>
      <c r="ALX8" s="3"/>
      <c r="ALY8" s="3"/>
      <c r="ALZ8" s="3"/>
      <c r="AMA8" s="3"/>
      <c r="AMB8" s="3"/>
      <c r="AMC8" s="3"/>
      <c r="AMD8" s="3"/>
    </row>
    <row r="9" spans="1:1018" s="4" customFormat="1">
      <c r="A9" s="34"/>
      <c r="B9" s="378"/>
      <c r="C9" s="35"/>
      <c r="D9" s="35"/>
      <c r="E9" s="67"/>
      <c r="F9" s="35"/>
      <c r="G9" s="126"/>
      <c r="H9" s="677"/>
      <c r="I9" s="510"/>
    </row>
    <row r="10" spans="1:1018" s="4" customFormat="1">
      <c r="A10" s="34"/>
      <c r="B10" s="378"/>
      <c r="C10" s="35"/>
      <c r="D10" s="35"/>
      <c r="E10" s="67"/>
      <c r="F10" s="35"/>
      <c r="G10" s="126"/>
      <c r="H10" s="6"/>
      <c r="I10" s="434"/>
    </row>
    <row r="11" spans="1:1018" s="4" customFormat="1">
      <c r="A11" s="34"/>
      <c r="B11" s="378"/>
      <c r="C11" s="35"/>
      <c r="D11" s="35"/>
      <c r="E11" s="67"/>
      <c r="F11" s="35"/>
      <c r="G11" s="118"/>
      <c r="H11" s="127"/>
      <c r="I11" s="434"/>
    </row>
    <row r="12" spans="1:1018" s="4" customFormat="1">
      <c r="A12" s="34"/>
      <c r="B12" s="435"/>
      <c r="C12" s="128"/>
      <c r="D12" s="128"/>
      <c r="E12" s="180" t="s">
        <v>74</v>
      </c>
      <c r="F12" s="128"/>
      <c r="G12" s="132"/>
      <c r="H12" s="133"/>
      <c r="I12" s="436"/>
    </row>
    <row r="13" spans="1:1018" s="4" customFormat="1" ht="26.25" customHeight="1">
      <c r="A13" s="36"/>
      <c r="B13" s="405" t="s">
        <v>0</v>
      </c>
      <c r="C13" s="135" t="s">
        <v>1</v>
      </c>
      <c r="D13" s="135" t="s">
        <v>2</v>
      </c>
      <c r="E13" s="182" t="s">
        <v>125</v>
      </c>
      <c r="F13" s="129" t="s">
        <v>4</v>
      </c>
      <c r="G13" s="134" t="s">
        <v>5</v>
      </c>
      <c r="H13" s="135" t="s">
        <v>9</v>
      </c>
      <c r="I13" s="406" t="s">
        <v>6</v>
      </c>
    </row>
    <row r="14" spans="1:1018" s="4" customFormat="1">
      <c r="A14" s="37"/>
      <c r="B14" s="407">
        <v>1</v>
      </c>
      <c r="C14" s="183"/>
      <c r="D14" s="183"/>
      <c r="E14" s="184" t="s">
        <v>7</v>
      </c>
      <c r="F14" s="130"/>
      <c r="G14" s="136"/>
      <c r="H14" s="137"/>
      <c r="I14" s="408"/>
    </row>
    <row r="15" spans="1:1018" s="5" customFormat="1" ht="28.5">
      <c r="A15" s="38"/>
      <c r="B15" s="437" t="s">
        <v>23</v>
      </c>
      <c r="C15" s="438" t="s">
        <v>202</v>
      </c>
      <c r="D15" s="364" t="s">
        <v>4369</v>
      </c>
      <c r="E15" s="359" t="s">
        <v>24</v>
      </c>
      <c r="F15" s="178" t="s">
        <v>29</v>
      </c>
      <c r="G15" s="604">
        <f>'Rua São Carlos'!G15</f>
        <v>24</v>
      </c>
      <c r="H15" s="179">
        <v>394.76</v>
      </c>
      <c r="I15" s="439">
        <f>G15*H15</f>
        <v>9474.24</v>
      </c>
      <c r="M15" s="325"/>
    </row>
    <row r="16" spans="1:1018" s="5" customFormat="1" ht="28.5">
      <c r="A16" s="38"/>
      <c r="B16" s="409" t="s">
        <v>27</v>
      </c>
      <c r="C16" s="151" t="s">
        <v>206</v>
      </c>
      <c r="D16" s="151" t="s">
        <v>26</v>
      </c>
      <c r="E16" s="147" t="s">
        <v>207</v>
      </c>
      <c r="F16" s="151" t="s">
        <v>208</v>
      </c>
      <c r="G16" s="604">
        <f>'Rua Palmeira'!G14</f>
        <v>3</v>
      </c>
      <c r="H16" s="179">
        <v>1259.6199999999999</v>
      </c>
      <c r="I16" s="439">
        <f t="shared" ref="I16:I17" si="0">G16*H16</f>
        <v>3778.8599999999997</v>
      </c>
      <c r="M16" s="325"/>
    </row>
    <row r="17" spans="1:59" s="5" customFormat="1">
      <c r="A17" s="38"/>
      <c r="B17" s="409" t="s">
        <v>28</v>
      </c>
      <c r="C17" s="151" t="s">
        <v>209</v>
      </c>
      <c r="D17" s="151" t="s">
        <v>26</v>
      </c>
      <c r="E17" s="147" t="s">
        <v>210</v>
      </c>
      <c r="F17" s="604" t="s">
        <v>29</v>
      </c>
      <c r="G17" s="604">
        <f>'Rua Palmeira'!G15</f>
        <v>60</v>
      </c>
      <c r="H17" s="179">
        <v>107.33</v>
      </c>
      <c r="I17" s="439">
        <f t="shared" si="0"/>
        <v>6439.8</v>
      </c>
      <c r="M17" s="325"/>
    </row>
    <row r="18" spans="1:59" s="5" customFormat="1">
      <c r="A18" s="38"/>
      <c r="B18" s="409"/>
      <c r="C18" s="138"/>
      <c r="D18" s="138"/>
      <c r="E18" s="147"/>
      <c r="F18" s="138"/>
      <c r="G18" s="171"/>
      <c r="H18" s="139"/>
      <c r="I18" s="439"/>
    </row>
    <row r="19" spans="1:59" s="5" customFormat="1">
      <c r="A19" s="38"/>
      <c r="B19" s="411"/>
      <c r="C19" s="154"/>
      <c r="D19" s="154"/>
      <c r="E19" s="155"/>
      <c r="F19" s="131"/>
      <c r="G19" s="142" t="s">
        <v>11</v>
      </c>
      <c r="H19" s="173"/>
      <c r="I19" s="440">
        <f>SUM(I15:I18)</f>
        <v>19692.899999999998</v>
      </c>
      <c r="M19" s="325"/>
    </row>
    <row r="20" spans="1:59" s="5" customFormat="1">
      <c r="A20" s="38"/>
      <c r="B20" s="407">
        <v>2</v>
      </c>
      <c r="C20" s="183"/>
      <c r="D20" s="183"/>
      <c r="E20" s="184" t="s">
        <v>211</v>
      </c>
      <c r="F20" s="185"/>
      <c r="G20" s="441"/>
      <c r="H20" s="442"/>
      <c r="I20" s="443"/>
    </row>
    <row r="21" spans="1:59" s="5" customFormat="1" ht="28.5">
      <c r="A21" s="38"/>
      <c r="B21" s="444" t="s">
        <v>31</v>
      </c>
      <c r="C21" s="156" t="s">
        <v>212</v>
      </c>
      <c r="D21" s="156" t="s">
        <v>26</v>
      </c>
      <c r="E21" s="157" t="s">
        <v>213</v>
      </c>
      <c r="F21" s="158" t="s">
        <v>29</v>
      </c>
      <c r="G21" s="159">
        <f>'Rua Palmeira'!G19</f>
        <v>2.16</v>
      </c>
      <c r="H21" s="179">
        <v>1766.19</v>
      </c>
      <c r="I21" s="445">
        <f>G21*H21</f>
        <v>3814.9704000000002</v>
      </c>
      <c r="M21" s="325"/>
    </row>
    <row r="22" spans="1:59" s="5" customFormat="1">
      <c r="A22" s="38"/>
      <c r="B22" s="444" t="s">
        <v>32</v>
      </c>
      <c r="C22" s="164" t="s">
        <v>173</v>
      </c>
      <c r="D22" s="165" t="s">
        <v>26</v>
      </c>
      <c r="E22" s="244" t="s">
        <v>289</v>
      </c>
      <c r="F22" s="158" t="s">
        <v>29</v>
      </c>
      <c r="G22" s="159">
        <f>'Rua Palmeira'!G20</f>
        <v>2.16</v>
      </c>
      <c r="H22" s="179">
        <v>70.75</v>
      </c>
      <c r="I22" s="445">
        <f>G22*H22</f>
        <v>152.82000000000002</v>
      </c>
      <c r="M22" s="325"/>
    </row>
    <row r="23" spans="1:59" s="5" customFormat="1">
      <c r="A23" s="38"/>
      <c r="B23" s="444"/>
      <c r="C23" s="248"/>
      <c r="D23" s="169"/>
      <c r="E23" s="249"/>
      <c r="F23" s="158"/>
      <c r="G23" s="174"/>
      <c r="H23" s="175"/>
      <c r="I23" s="439"/>
      <c r="M23" s="325"/>
    </row>
    <row r="24" spans="1:59" s="5" customFormat="1">
      <c r="A24" s="38"/>
      <c r="B24" s="411"/>
      <c r="C24" s="154"/>
      <c r="D24" s="154"/>
      <c r="E24" s="155"/>
      <c r="F24" s="131"/>
      <c r="G24" s="142" t="s">
        <v>11</v>
      </c>
      <c r="H24" s="173"/>
      <c r="I24" s="440">
        <f>SUM(I21:I22)</f>
        <v>3967.7904000000003</v>
      </c>
      <c r="M24" s="325"/>
    </row>
    <row r="25" spans="1:59" s="4" customFormat="1" ht="18" customHeight="1">
      <c r="A25" s="37"/>
      <c r="B25" s="407">
        <v>3</v>
      </c>
      <c r="C25" s="183"/>
      <c r="D25" s="183"/>
      <c r="E25" s="184" t="s">
        <v>130</v>
      </c>
      <c r="F25" s="185" t="s">
        <v>196</v>
      </c>
      <c r="G25" s="441"/>
      <c r="H25" s="442"/>
      <c r="I25" s="443"/>
    </row>
    <row r="26" spans="1:59" s="5" customFormat="1">
      <c r="A26" s="38"/>
      <c r="B26" s="412" t="s">
        <v>38</v>
      </c>
      <c r="C26" s="145" t="s">
        <v>132</v>
      </c>
      <c r="D26" s="145" t="s">
        <v>26</v>
      </c>
      <c r="E26" s="271" t="s">
        <v>131</v>
      </c>
      <c r="F26" s="145" t="s">
        <v>30</v>
      </c>
      <c r="G26" s="177">
        <f>'Rua São Carlos'!G19+'Rua Cocal'!G14</f>
        <v>27</v>
      </c>
      <c r="H26" s="179">
        <v>8.14</v>
      </c>
      <c r="I26" s="439">
        <f t="shared" ref="I26:I31" si="1">H26*G26</f>
        <v>219.78000000000003</v>
      </c>
      <c r="M26" s="325"/>
    </row>
    <row r="27" spans="1:59" s="5" customFormat="1" ht="28.5" customHeight="1">
      <c r="A27" s="38"/>
      <c r="B27" s="412" t="s">
        <v>39</v>
      </c>
      <c r="C27" s="145" t="s">
        <v>195</v>
      </c>
      <c r="D27" s="145" t="s">
        <v>26</v>
      </c>
      <c r="E27" s="272" t="s">
        <v>134</v>
      </c>
      <c r="F27" s="145" t="s">
        <v>126</v>
      </c>
      <c r="G27" s="177">
        <f>'Rua São Carlos'!G20+'Rua Cocal'!G15</f>
        <v>7.0699999999999994</v>
      </c>
      <c r="H27" s="179">
        <v>311.38</v>
      </c>
      <c r="I27" s="439">
        <f t="shared" si="1"/>
        <v>2201.4566</v>
      </c>
      <c r="M27" s="325"/>
    </row>
    <row r="28" spans="1:59" s="5" customFormat="1" ht="28.5">
      <c r="A28" s="38"/>
      <c r="B28" s="412" t="s">
        <v>40</v>
      </c>
      <c r="C28" s="188" t="s">
        <v>203</v>
      </c>
      <c r="D28" s="145" t="s">
        <v>33</v>
      </c>
      <c r="E28" s="446" t="s">
        <v>135</v>
      </c>
      <c r="F28" s="145" t="s">
        <v>64</v>
      </c>
      <c r="G28" s="177">
        <f>'Rua São Carlos'!G21+'Rua Cocal'!G16</f>
        <v>8</v>
      </c>
      <c r="H28" s="179">
        <v>172.71</v>
      </c>
      <c r="I28" s="439">
        <f t="shared" si="1"/>
        <v>1381.68</v>
      </c>
      <c r="M28" s="325"/>
    </row>
    <row r="29" spans="1:59" s="5" customFormat="1" ht="28.5">
      <c r="A29" s="38"/>
      <c r="B29" s="412" t="s">
        <v>41</v>
      </c>
      <c r="C29" s="145">
        <v>95877</v>
      </c>
      <c r="D29" s="145" t="s">
        <v>45</v>
      </c>
      <c r="E29" s="272" t="s">
        <v>68</v>
      </c>
      <c r="F29" s="145" t="s">
        <v>155</v>
      </c>
      <c r="G29" s="177">
        <f>'Rua São Carlos'!G22+'Rua Cocal'!G17</f>
        <v>137.80000000000001</v>
      </c>
      <c r="H29" s="179">
        <v>1.76</v>
      </c>
      <c r="I29" s="439">
        <f t="shared" si="1"/>
        <v>242.52800000000002</v>
      </c>
      <c r="M29" s="325"/>
    </row>
    <row r="30" spans="1:59" s="5" customFormat="1" ht="28.5">
      <c r="A30" s="38"/>
      <c r="B30" s="412" t="s">
        <v>141</v>
      </c>
      <c r="C30" s="145">
        <v>100984</v>
      </c>
      <c r="D30" s="145" t="s">
        <v>45</v>
      </c>
      <c r="E30" s="583" t="s">
        <v>198</v>
      </c>
      <c r="F30" s="145" t="s">
        <v>126</v>
      </c>
      <c r="G30" s="177">
        <f>'Rua São Carlos'!G23+'Rua Cocal'!G18</f>
        <v>13.780000000000001</v>
      </c>
      <c r="H30" s="179">
        <v>8.59</v>
      </c>
      <c r="I30" s="439">
        <f t="shared" si="1"/>
        <v>118.37020000000001</v>
      </c>
      <c r="M30" s="325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</row>
    <row r="31" spans="1:59" s="5" customFormat="1">
      <c r="A31" s="38"/>
      <c r="B31" s="412" t="s">
        <v>142</v>
      </c>
      <c r="C31" s="146">
        <f>'Rua São Carlos'!C24</f>
        <v>176046</v>
      </c>
      <c r="D31" s="146" t="str">
        <f>'Rua São Carlos'!D24</f>
        <v>SIURB-EDIF</v>
      </c>
      <c r="E31" s="447" t="str">
        <f>'Rua São Carlos'!E24</f>
        <v>RETIRADA DE PISO INTERTRAVADO</v>
      </c>
      <c r="F31" s="145" t="s">
        <v>29</v>
      </c>
      <c r="G31" s="177">
        <f>'Rua São Carlos'!G24</f>
        <v>111.85</v>
      </c>
      <c r="H31" s="179">
        <v>15.33</v>
      </c>
      <c r="I31" s="439">
        <f t="shared" si="1"/>
        <v>1714.6605</v>
      </c>
      <c r="M31" s="325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</row>
    <row r="32" spans="1:59" s="5" customFormat="1">
      <c r="A32" s="38"/>
      <c r="B32" s="412"/>
      <c r="C32" s="146"/>
      <c r="D32" s="138"/>
      <c r="E32" s="147"/>
      <c r="F32" s="145"/>
      <c r="G32" s="177"/>
      <c r="H32" s="176"/>
      <c r="I32" s="440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</row>
    <row r="33" spans="1:59" s="5" customFormat="1">
      <c r="A33" s="38"/>
      <c r="B33" s="411"/>
      <c r="C33" s="154"/>
      <c r="D33" s="154"/>
      <c r="E33" s="155"/>
      <c r="F33" s="154"/>
      <c r="G33" s="142" t="s">
        <v>11</v>
      </c>
      <c r="H33" s="173"/>
      <c r="I33" s="440">
        <f>SUM(I26:I31)</f>
        <v>5878.475300000001</v>
      </c>
      <c r="M33" s="325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</row>
    <row r="34" spans="1:59" s="5" customFormat="1">
      <c r="A34" s="38"/>
      <c r="B34" s="407">
        <v>4</v>
      </c>
      <c r="C34" s="448"/>
      <c r="D34" s="184"/>
      <c r="E34" s="184" t="s">
        <v>214</v>
      </c>
      <c r="F34" s="184"/>
      <c r="G34" s="448"/>
      <c r="H34" s="448"/>
      <c r="I34" s="449"/>
      <c r="J34"/>
      <c r="K34"/>
      <c r="L34"/>
      <c r="M34"/>
      <c r="N34"/>
      <c r="O34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</row>
    <row r="35" spans="1:59" s="5" customFormat="1">
      <c r="A35" s="38"/>
      <c r="B35" s="411" t="s">
        <v>42</v>
      </c>
      <c r="C35" s="160" t="s">
        <v>215</v>
      </c>
      <c r="D35" s="160" t="s">
        <v>26</v>
      </c>
      <c r="E35" s="157" t="s">
        <v>226</v>
      </c>
      <c r="F35" s="160" t="s">
        <v>36</v>
      </c>
      <c r="G35" s="251">
        <f>'Rua Palmeira'!G24</f>
        <v>584.11800000000005</v>
      </c>
      <c r="H35" s="179">
        <v>12.6</v>
      </c>
      <c r="I35" s="450">
        <f>G35*H35</f>
        <v>7359.8868000000002</v>
      </c>
      <c r="M35" s="325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</row>
    <row r="36" spans="1:59" s="5" customFormat="1">
      <c r="A36" s="38"/>
      <c r="B36" s="411" t="s">
        <v>43</v>
      </c>
      <c r="C36" s="160" t="s">
        <v>216</v>
      </c>
      <c r="D36" s="160" t="s">
        <v>26</v>
      </c>
      <c r="E36" s="157" t="s">
        <v>227</v>
      </c>
      <c r="F36" s="160" t="s">
        <v>36</v>
      </c>
      <c r="G36" s="251">
        <f>'Rua Palmeira'!G25</f>
        <v>347.25899999999996</v>
      </c>
      <c r="H36" s="179">
        <v>6.7</v>
      </c>
      <c r="I36" s="450">
        <f t="shared" ref="I36:I48" si="2">G36*H36</f>
        <v>2326.6352999999999</v>
      </c>
      <c r="M36" s="325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</row>
    <row r="37" spans="1:59" s="5" customFormat="1" ht="28.5">
      <c r="A37" s="38"/>
      <c r="B37" s="411" t="s">
        <v>44</v>
      </c>
      <c r="C37" s="145">
        <v>100984</v>
      </c>
      <c r="D37" s="145" t="s">
        <v>45</v>
      </c>
      <c r="E37" s="157" t="s">
        <v>198</v>
      </c>
      <c r="F37" s="160" t="s">
        <v>36</v>
      </c>
      <c r="G37" s="251">
        <f>'Rua Palmeira'!G26</f>
        <v>97.56</v>
      </c>
      <c r="H37" s="179">
        <v>8.59</v>
      </c>
      <c r="I37" s="450">
        <f t="shared" si="2"/>
        <v>838.04039999999998</v>
      </c>
      <c r="M37" s="325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</row>
    <row r="38" spans="1:59" s="5" customFormat="1" ht="18" customHeight="1">
      <c r="A38" s="38"/>
      <c r="B38" s="411" t="s">
        <v>156</v>
      </c>
      <c r="C38" s="138">
        <v>95877</v>
      </c>
      <c r="D38" s="151" t="s">
        <v>45</v>
      </c>
      <c r="E38" s="246" t="s">
        <v>68</v>
      </c>
      <c r="F38" s="160" t="s">
        <v>36</v>
      </c>
      <c r="G38" s="251">
        <f>'Rua Palmeira'!G27</f>
        <v>975.6</v>
      </c>
      <c r="H38" s="179">
        <v>1.76</v>
      </c>
      <c r="I38" s="450">
        <f t="shared" si="2"/>
        <v>1717.056</v>
      </c>
      <c r="M38" s="325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</row>
    <row r="39" spans="1:59" s="5" customFormat="1">
      <c r="A39" s="38"/>
      <c r="B39" s="411" t="s">
        <v>251</v>
      </c>
      <c r="C39" s="160" t="s">
        <v>218</v>
      </c>
      <c r="D39" s="160" t="s">
        <v>26</v>
      </c>
      <c r="E39" s="157" t="s">
        <v>228</v>
      </c>
      <c r="F39" s="160" t="s">
        <v>49</v>
      </c>
      <c r="G39" s="251">
        <f>'Rua Palmeira'!G29</f>
        <v>710.04</v>
      </c>
      <c r="H39" s="179">
        <v>56.5</v>
      </c>
      <c r="I39" s="450">
        <f t="shared" si="2"/>
        <v>40117.259999999995</v>
      </c>
      <c r="M39" s="325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</row>
    <row r="40" spans="1:59" s="5" customFormat="1">
      <c r="A40" s="38"/>
      <c r="B40" s="411" t="s">
        <v>252</v>
      </c>
      <c r="C40" s="160" t="s">
        <v>219</v>
      </c>
      <c r="D40" s="160" t="s">
        <v>26</v>
      </c>
      <c r="E40" s="157" t="s">
        <v>229</v>
      </c>
      <c r="F40" s="160" t="s">
        <v>30</v>
      </c>
      <c r="G40" s="251">
        <f>'Rua Palmeira'!G30</f>
        <v>150</v>
      </c>
      <c r="H40" s="179">
        <v>234.88</v>
      </c>
      <c r="I40" s="450">
        <f t="shared" si="2"/>
        <v>35232</v>
      </c>
      <c r="M40" s="325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</row>
    <row r="41" spans="1:59" s="5" customFormat="1">
      <c r="A41" s="38"/>
      <c r="B41" s="411" t="s">
        <v>253</v>
      </c>
      <c r="C41" s="160" t="s">
        <v>220</v>
      </c>
      <c r="D41" s="160" t="s">
        <v>26</v>
      </c>
      <c r="E41" s="157" t="s">
        <v>230</v>
      </c>
      <c r="F41" s="160" t="s">
        <v>30</v>
      </c>
      <c r="G41" s="251">
        <f>'Rua Palmeira'!G31</f>
        <v>45</v>
      </c>
      <c r="H41" s="179">
        <v>123.46</v>
      </c>
      <c r="I41" s="450">
        <f t="shared" si="2"/>
        <v>5555.7</v>
      </c>
      <c r="M41" s="325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</row>
    <row r="42" spans="1:59" s="5" customFormat="1">
      <c r="A42" s="38"/>
      <c r="B42" s="411" t="s">
        <v>254</v>
      </c>
      <c r="C42" s="160" t="s">
        <v>66</v>
      </c>
      <c r="D42" s="160" t="s">
        <v>26</v>
      </c>
      <c r="E42" s="157" t="s">
        <v>231</v>
      </c>
      <c r="F42" s="160" t="s">
        <v>36</v>
      </c>
      <c r="G42" s="251">
        <f>'Rua Palmeira'!G32</f>
        <v>30.22</v>
      </c>
      <c r="H42" s="179">
        <v>187.88</v>
      </c>
      <c r="I42" s="450">
        <f t="shared" si="2"/>
        <v>5677.7335999999996</v>
      </c>
      <c r="M42" s="325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</row>
    <row r="43" spans="1:59" s="5" customFormat="1">
      <c r="A43" s="38"/>
      <c r="B43" s="411" t="s">
        <v>255</v>
      </c>
      <c r="C43" s="160" t="s">
        <v>221</v>
      </c>
      <c r="D43" s="160" t="s">
        <v>26</v>
      </c>
      <c r="E43" s="157" t="s">
        <v>232</v>
      </c>
      <c r="F43" s="160" t="s">
        <v>237</v>
      </c>
      <c r="G43" s="251">
        <f>'Rua Palmeira'!G33</f>
        <v>8</v>
      </c>
      <c r="H43" s="179">
        <v>6485.31</v>
      </c>
      <c r="I43" s="450">
        <f t="shared" si="2"/>
        <v>51882.48</v>
      </c>
      <c r="M43" s="325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</row>
    <row r="44" spans="1:59" s="5" customFormat="1">
      <c r="A44" s="38"/>
      <c r="B44" s="411" t="s">
        <v>256</v>
      </c>
      <c r="C44" s="160" t="s">
        <v>222</v>
      </c>
      <c r="D44" s="160" t="s">
        <v>26</v>
      </c>
      <c r="E44" s="157" t="s">
        <v>233</v>
      </c>
      <c r="F44" s="160" t="s">
        <v>30</v>
      </c>
      <c r="G44" s="251">
        <f>'Rua Palmeira'!G34</f>
        <v>3.6000000000000005</v>
      </c>
      <c r="H44" s="179">
        <v>670.3</v>
      </c>
      <c r="I44" s="450">
        <f t="shared" si="2"/>
        <v>2413.0800000000004</v>
      </c>
      <c r="M44" s="325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</row>
    <row r="45" spans="1:59" s="5" customFormat="1">
      <c r="A45" s="38"/>
      <c r="B45" s="411" t="s">
        <v>257</v>
      </c>
      <c r="C45" s="160" t="s">
        <v>223</v>
      </c>
      <c r="D45" s="160" t="s">
        <v>26</v>
      </c>
      <c r="E45" s="157" t="s">
        <v>234</v>
      </c>
      <c r="F45" s="160" t="s">
        <v>237</v>
      </c>
      <c r="G45" s="251">
        <f>'Rua Palmeira'!G35</f>
        <v>8</v>
      </c>
      <c r="H45" s="179">
        <v>581.71</v>
      </c>
      <c r="I45" s="450">
        <f t="shared" si="2"/>
        <v>4653.68</v>
      </c>
      <c r="M45" s="325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</row>
    <row r="46" spans="1:59" s="5" customFormat="1">
      <c r="A46" s="38"/>
      <c r="B46" s="411" t="s">
        <v>258</v>
      </c>
      <c r="C46" s="160" t="s">
        <v>224</v>
      </c>
      <c r="D46" s="160" t="s">
        <v>26</v>
      </c>
      <c r="E46" s="157" t="s">
        <v>235</v>
      </c>
      <c r="F46" s="160" t="s">
        <v>237</v>
      </c>
      <c r="G46" s="251">
        <f>'Rua Palmeira'!G36</f>
        <v>12</v>
      </c>
      <c r="H46" s="179">
        <v>5692.03</v>
      </c>
      <c r="I46" s="450">
        <f t="shared" si="2"/>
        <v>68304.36</v>
      </c>
      <c r="M46" s="325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</row>
    <row r="47" spans="1:59" s="5" customFormat="1">
      <c r="A47" s="38"/>
      <c r="B47" s="411" t="s">
        <v>259</v>
      </c>
      <c r="C47" s="160" t="s">
        <v>225</v>
      </c>
      <c r="D47" s="160" t="s">
        <v>26</v>
      </c>
      <c r="E47" s="157" t="s">
        <v>236</v>
      </c>
      <c r="F47" s="160" t="s">
        <v>237</v>
      </c>
      <c r="G47" s="251">
        <f>'Rua Palmeira'!G37</f>
        <v>7</v>
      </c>
      <c r="H47" s="179">
        <v>7834.55</v>
      </c>
      <c r="I47" s="450">
        <f t="shared" si="2"/>
        <v>54841.85</v>
      </c>
      <c r="M47" s="325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</row>
    <row r="48" spans="1:59" s="5" customFormat="1">
      <c r="A48" s="38"/>
      <c r="B48" s="411" t="s">
        <v>4402</v>
      </c>
      <c r="C48" s="323" t="s">
        <v>4371</v>
      </c>
      <c r="D48" s="323" t="s">
        <v>26</v>
      </c>
      <c r="E48" s="272" t="s">
        <v>4381</v>
      </c>
      <c r="F48" s="160" t="s">
        <v>36</v>
      </c>
      <c r="G48" s="177">
        <f>'Rua Palmeira'!G28</f>
        <v>97.56</v>
      </c>
      <c r="H48" s="179">
        <v>29.28</v>
      </c>
      <c r="I48" s="450">
        <f t="shared" si="2"/>
        <v>2856.5568000000003</v>
      </c>
      <c r="M48" s="325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</row>
    <row r="49" spans="1:59" s="5" customFormat="1">
      <c r="A49" s="38"/>
      <c r="B49" s="411"/>
      <c r="C49" s="163"/>
      <c r="D49" s="154"/>
      <c r="E49" s="155"/>
      <c r="F49" s="154"/>
      <c r="G49" s="172"/>
      <c r="H49" s="173"/>
      <c r="I49" s="440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</row>
    <row r="50" spans="1:59" s="5" customFormat="1">
      <c r="A50" s="38"/>
      <c r="B50" s="411"/>
      <c r="C50" s="163"/>
      <c r="D50" s="154"/>
      <c r="E50" s="155"/>
      <c r="F50" s="154"/>
      <c r="G50" s="142" t="s">
        <v>11</v>
      </c>
      <c r="H50" s="173"/>
      <c r="I50" s="440">
        <f>SUM(I35:I49)</f>
        <v>283776.31889999995</v>
      </c>
      <c r="M50" s="325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</row>
    <row r="51" spans="1:59" s="4" customFormat="1">
      <c r="A51" s="37"/>
      <c r="B51" s="407">
        <v>5</v>
      </c>
      <c r="C51" s="183"/>
      <c r="D51" s="183"/>
      <c r="E51" s="184" t="s">
        <v>136</v>
      </c>
      <c r="F51" s="185" t="s">
        <v>196</v>
      </c>
      <c r="G51" s="441"/>
      <c r="H51" s="442"/>
      <c r="I51" s="443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</row>
    <row r="52" spans="1:59" s="5" customFormat="1" ht="28.5">
      <c r="A52" s="38"/>
      <c r="B52" s="411" t="s">
        <v>46</v>
      </c>
      <c r="C52" s="154" t="s">
        <v>137</v>
      </c>
      <c r="D52" s="154" t="s">
        <v>26</v>
      </c>
      <c r="E52" s="155" t="s">
        <v>138</v>
      </c>
      <c r="F52" s="154" t="s">
        <v>29</v>
      </c>
      <c r="G52" s="451">
        <f>'Rua São Carlos'!G28+'Rua Cocal'!G22+'Rua Palmeira'!G46</f>
        <v>2442.1400000000003</v>
      </c>
      <c r="H52" s="179">
        <v>29.06</v>
      </c>
      <c r="I52" s="440">
        <f t="shared" ref="I52:I68" si="3">G52*H52</f>
        <v>70968.588400000008</v>
      </c>
      <c r="M52" s="325"/>
      <c r="S52" s="324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</row>
    <row r="53" spans="1:59" s="5" customFormat="1" ht="28.5">
      <c r="A53" s="38"/>
      <c r="B53" s="411" t="s">
        <v>47</v>
      </c>
      <c r="C53" s="154">
        <v>96400</v>
      </c>
      <c r="D53" s="154" t="s">
        <v>45</v>
      </c>
      <c r="E53" s="155" t="s">
        <v>139</v>
      </c>
      <c r="F53" s="154" t="s">
        <v>126</v>
      </c>
      <c r="G53" s="451">
        <f>'Rua São Carlos'!G29+'Rua Cocal'!G23+'Rua Palmeira'!G49</f>
        <v>366.32</v>
      </c>
      <c r="H53" s="179">
        <v>114.85</v>
      </c>
      <c r="I53" s="440">
        <f t="shared" si="3"/>
        <v>42071.851999999999</v>
      </c>
      <c r="M53" s="325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</row>
    <row r="54" spans="1:59" s="5" customFormat="1" ht="42.75">
      <c r="A54" s="38"/>
      <c r="B54" s="411" t="s">
        <v>73</v>
      </c>
      <c r="C54" s="156">
        <v>96396</v>
      </c>
      <c r="D54" s="156" t="s">
        <v>45</v>
      </c>
      <c r="E54" s="157" t="s">
        <v>140</v>
      </c>
      <c r="F54" s="156" t="s">
        <v>126</v>
      </c>
      <c r="G54" s="452">
        <f>'Rua São Carlos'!G30+'Rua Cocal'!G24+'Rua Palmeira'!G50</f>
        <v>366.32</v>
      </c>
      <c r="H54" s="179">
        <v>126.43</v>
      </c>
      <c r="I54" s="440">
        <f t="shared" si="3"/>
        <v>46313.837599999999</v>
      </c>
      <c r="M54" s="325"/>
      <c r="AL54" s="7"/>
      <c r="AM54" s="7"/>
      <c r="AN54" s="7"/>
      <c r="AO54" s="7"/>
      <c r="AP54" s="119"/>
      <c r="AQ54" s="120"/>
      <c r="AR54" s="121"/>
      <c r="AS54" s="119"/>
      <c r="AT54" s="120"/>
      <c r="AU54" s="121"/>
      <c r="AV54" s="119"/>
      <c r="AW54" s="120"/>
      <c r="AX54" s="121"/>
      <c r="AY54" s="119"/>
      <c r="AZ54" s="120"/>
      <c r="BA54" s="7"/>
      <c r="BB54" s="7"/>
      <c r="BC54" s="7"/>
      <c r="BD54" s="7"/>
      <c r="BE54" s="7"/>
      <c r="BF54" s="7"/>
      <c r="BG54" s="7"/>
    </row>
    <row r="55" spans="1:59" s="5" customFormat="1" ht="40.5" customHeight="1">
      <c r="A55" s="38"/>
      <c r="B55" s="411" t="s">
        <v>48</v>
      </c>
      <c r="C55" s="156">
        <v>95877</v>
      </c>
      <c r="D55" s="156" t="s">
        <v>45</v>
      </c>
      <c r="E55" s="157" t="s">
        <v>68</v>
      </c>
      <c r="F55" s="156" t="s">
        <v>155</v>
      </c>
      <c r="G55" s="452">
        <f>'Rua São Carlos'!G31+'Rua Cocal'!G25+'Memória de Cálculo - Palmeira'!P183</f>
        <v>15604.875</v>
      </c>
      <c r="H55" s="179">
        <v>1.76</v>
      </c>
      <c r="I55" s="440">
        <f t="shared" si="3"/>
        <v>27464.58</v>
      </c>
      <c r="M55" s="325"/>
      <c r="AL55" s="7"/>
      <c r="AM55" s="7"/>
      <c r="AN55" s="7"/>
      <c r="AO55" s="7"/>
      <c r="AP55" s="119"/>
      <c r="AQ55" s="120"/>
      <c r="AR55" s="121"/>
      <c r="AS55" s="119"/>
      <c r="AT55" s="120"/>
      <c r="AU55" s="121"/>
      <c r="AV55" s="119"/>
      <c r="AW55" s="120"/>
      <c r="AX55" s="121"/>
      <c r="AY55" s="119"/>
      <c r="AZ55" s="120"/>
      <c r="BA55" s="7"/>
      <c r="BB55" s="7"/>
      <c r="BC55" s="7"/>
      <c r="BD55" s="7"/>
      <c r="BE55" s="7"/>
      <c r="BF55" s="7"/>
      <c r="BG55" s="7"/>
    </row>
    <row r="56" spans="1:59" s="5" customFormat="1" ht="28.5">
      <c r="A56" s="38"/>
      <c r="B56" s="411" t="s">
        <v>261</v>
      </c>
      <c r="C56" s="154">
        <v>100984</v>
      </c>
      <c r="D56" s="154" t="s">
        <v>45</v>
      </c>
      <c r="E56" s="157" t="s">
        <v>198</v>
      </c>
      <c r="F56" s="154" t="s">
        <v>100</v>
      </c>
      <c r="G56" s="171">
        <f>'Rua São Carlos'!G32+'Rua Cocal'!G26+'Memória de Cálculo - Palmeira'!P188</f>
        <v>1024.7175</v>
      </c>
      <c r="H56" s="179">
        <v>8.59</v>
      </c>
      <c r="I56" s="440">
        <f t="shared" si="3"/>
        <v>8802.3233249999994</v>
      </c>
      <c r="M56" s="325"/>
      <c r="AL56" s="7"/>
      <c r="AM56" s="7"/>
      <c r="AN56" s="7"/>
      <c r="AO56" s="7"/>
      <c r="AP56" s="119"/>
      <c r="AQ56" s="120"/>
      <c r="AR56" s="121"/>
      <c r="AS56" s="119"/>
      <c r="AT56" s="120"/>
      <c r="AU56" s="121"/>
      <c r="AV56" s="119"/>
      <c r="AW56" s="120"/>
      <c r="AX56" s="121"/>
      <c r="AY56" s="119"/>
      <c r="AZ56" s="120"/>
      <c r="BA56" s="7"/>
      <c r="BB56" s="7"/>
      <c r="BC56" s="7"/>
      <c r="BD56" s="7"/>
      <c r="BE56" s="7"/>
      <c r="BF56" s="7"/>
      <c r="BG56" s="7"/>
    </row>
    <row r="57" spans="1:59" s="5" customFormat="1" ht="18">
      <c r="A57" s="38"/>
      <c r="B57" s="411" t="s">
        <v>109</v>
      </c>
      <c r="C57" s="154" t="s">
        <v>143</v>
      </c>
      <c r="D57" s="154" t="s">
        <v>26</v>
      </c>
      <c r="E57" s="247" t="s">
        <v>144</v>
      </c>
      <c r="F57" s="154" t="s">
        <v>29</v>
      </c>
      <c r="G57" s="451">
        <f>'Rua São Carlos'!G33+'Rua Cocal'!G27+'Rua Palmeira'!G47</f>
        <v>2442.1400000000003</v>
      </c>
      <c r="H57" s="179">
        <v>13.77</v>
      </c>
      <c r="I57" s="440">
        <f t="shared" si="3"/>
        <v>33628.267800000001</v>
      </c>
      <c r="M57" s="325"/>
      <c r="AL57" s="7"/>
      <c r="AM57" s="7"/>
      <c r="AN57" s="7"/>
      <c r="AO57" s="7"/>
      <c r="AP57" s="119"/>
      <c r="AQ57" s="120"/>
      <c r="AR57" s="121"/>
      <c r="AS57" s="119"/>
      <c r="AT57" s="120"/>
      <c r="AU57" s="121"/>
      <c r="AV57" s="119"/>
      <c r="AW57" s="120"/>
      <c r="AX57" s="121"/>
      <c r="AY57" s="119"/>
      <c r="AZ57" s="120"/>
      <c r="BA57" s="7"/>
      <c r="BB57" s="7"/>
      <c r="BC57" s="7"/>
      <c r="BD57" s="7"/>
      <c r="BE57" s="7"/>
      <c r="BF57" s="7"/>
      <c r="BG57" s="7"/>
    </row>
    <row r="58" spans="1:59" s="5" customFormat="1" ht="18">
      <c r="A58" s="38"/>
      <c r="B58" s="411" t="s">
        <v>110</v>
      </c>
      <c r="C58" s="154" t="s">
        <v>70</v>
      </c>
      <c r="D58" s="154" t="s">
        <v>26</v>
      </c>
      <c r="E58" s="247" t="s">
        <v>145</v>
      </c>
      <c r="F58" s="154" t="s">
        <v>29</v>
      </c>
      <c r="G58" s="451">
        <f>'Rua São Carlos'!G34+'Rua Cocal'!G28+'Rua Palmeira'!G48</f>
        <v>3608.08</v>
      </c>
      <c r="H58" s="179">
        <v>7.11</v>
      </c>
      <c r="I58" s="440">
        <f t="shared" si="3"/>
        <v>25653.448800000002</v>
      </c>
      <c r="M58" s="325"/>
      <c r="AL58" s="7"/>
      <c r="AM58" s="7"/>
      <c r="AN58" s="7"/>
      <c r="AO58" s="7"/>
      <c r="AP58" s="119"/>
      <c r="AQ58" s="120"/>
      <c r="AR58" s="120"/>
      <c r="AS58" s="119"/>
      <c r="AT58" s="120"/>
      <c r="AU58" s="120"/>
      <c r="AV58" s="119"/>
      <c r="AW58" s="120"/>
      <c r="AX58" s="120"/>
      <c r="AY58" s="119"/>
      <c r="AZ58" s="120"/>
      <c r="BA58" s="7"/>
      <c r="BB58" s="7"/>
      <c r="BC58" s="7"/>
      <c r="BD58" s="7"/>
      <c r="BE58" s="7"/>
      <c r="BF58" s="7"/>
      <c r="BG58" s="7"/>
    </row>
    <row r="59" spans="1:59" s="5" customFormat="1" ht="28.5">
      <c r="A59" s="38"/>
      <c r="B59" s="411" t="s">
        <v>111</v>
      </c>
      <c r="C59" s="154">
        <v>95996</v>
      </c>
      <c r="D59" s="154" t="s">
        <v>45</v>
      </c>
      <c r="E59" s="155" t="s">
        <v>146</v>
      </c>
      <c r="F59" s="154" t="s">
        <v>126</v>
      </c>
      <c r="G59" s="451">
        <f>'Rua São Carlos'!G35+'Rua Cocal'!G29</f>
        <v>58.300000000000004</v>
      </c>
      <c r="H59" s="179">
        <v>1239.95</v>
      </c>
      <c r="I59" s="440">
        <f t="shared" si="3"/>
        <v>72289.085000000006</v>
      </c>
      <c r="M59" s="325"/>
      <c r="AL59" s="7"/>
      <c r="AM59" s="7"/>
      <c r="AN59" s="7"/>
      <c r="AO59" s="7"/>
      <c r="AP59" s="119"/>
      <c r="AQ59" s="122"/>
      <c r="AR59" s="123"/>
      <c r="AS59" s="119"/>
      <c r="AT59" s="122"/>
      <c r="AU59" s="123"/>
      <c r="AV59" s="119"/>
      <c r="AW59" s="122"/>
      <c r="AX59" s="123"/>
      <c r="AY59" s="119"/>
      <c r="AZ59" s="122"/>
      <c r="BA59" s="7"/>
      <c r="BB59" s="7"/>
      <c r="BC59" s="7"/>
      <c r="BD59" s="7"/>
      <c r="BE59" s="7"/>
      <c r="BF59" s="7"/>
      <c r="BG59" s="7"/>
    </row>
    <row r="60" spans="1:59" s="5" customFormat="1" ht="28.5">
      <c r="A60" s="38" t="s">
        <v>67</v>
      </c>
      <c r="B60" s="411" t="s">
        <v>112</v>
      </c>
      <c r="C60" s="156">
        <v>95995</v>
      </c>
      <c r="D60" s="156" t="s">
        <v>45</v>
      </c>
      <c r="E60" s="157" t="s">
        <v>151</v>
      </c>
      <c r="F60" s="156" t="s">
        <v>126</v>
      </c>
      <c r="G60" s="452">
        <f>'Rua São Carlos'!G36+'Rua Cocal'!G30+'Rua Palmeira'!G51</f>
        <v>122.11000000000001</v>
      </c>
      <c r="H60" s="179">
        <v>1436.91</v>
      </c>
      <c r="I60" s="440">
        <f t="shared" si="3"/>
        <v>175461.08010000002</v>
      </c>
      <c r="M60" s="325"/>
      <c r="AL60" s="7"/>
      <c r="AM60" s="7"/>
      <c r="AN60" s="7"/>
      <c r="AO60" s="7"/>
      <c r="AP60" s="118"/>
      <c r="AQ60" s="124"/>
      <c r="AR60" s="125"/>
      <c r="AS60" s="118"/>
      <c r="AT60" s="124"/>
      <c r="AU60" s="125"/>
      <c r="AV60" s="118"/>
      <c r="AW60" s="124"/>
      <c r="AX60" s="125"/>
      <c r="AY60" s="118"/>
      <c r="AZ60" s="124"/>
      <c r="BA60" s="7"/>
      <c r="BB60" s="7"/>
      <c r="BC60" s="7"/>
      <c r="BD60" s="7"/>
      <c r="BE60" s="7"/>
      <c r="BF60" s="7"/>
      <c r="BG60" s="7"/>
    </row>
    <row r="61" spans="1:59" s="5" customFormat="1">
      <c r="A61" s="38"/>
      <c r="B61" s="411" t="s">
        <v>113</v>
      </c>
      <c r="C61" s="154" t="s">
        <v>157</v>
      </c>
      <c r="D61" s="154" t="s">
        <v>26</v>
      </c>
      <c r="E61" s="247" t="s">
        <v>158</v>
      </c>
      <c r="F61" s="154" t="s">
        <v>126</v>
      </c>
      <c r="G61" s="451">
        <f>'Rua São Carlos'!G37+'Rua Cocal'!G31</f>
        <v>12.92</v>
      </c>
      <c r="H61" s="179">
        <v>550.05999999999995</v>
      </c>
      <c r="I61" s="440">
        <f t="shared" si="3"/>
        <v>7106.7751999999991</v>
      </c>
      <c r="M61" s="325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</row>
    <row r="62" spans="1:59" s="5" customFormat="1">
      <c r="A62" s="38"/>
      <c r="B62" s="411" t="s">
        <v>114</v>
      </c>
      <c r="C62" s="154" t="s">
        <v>161</v>
      </c>
      <c r="D62" s="154" t="s">
        <v>26</v>
      </c>
      <c r="E62" s="247" t="s">
        <v>162</v>
      </c>
      <c r="F62" s="193" t="s">
        <v>126</v>
      </c>
      <c r="G62" s="451">
        <f>'Rua São Carlos'!G38+'Rua Cocal'!G32+'Rua Palmeira'!G53</f>
        <v>40.394999999999996</v>
      </c>
      <c r="H62" s="179">
        <v>821.94</v>
      </c>
      <c r="I62" s="440">
        <f t="shared" si="3"/>
        <v>33202.266299999996</v>
      </c>
      <c r="M62" s="325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</row>
    <row r="63" spans="1:59" s="5" customFormat="1">
      <c r="A63" s="38"/>
      <c r="B63" s="411" t="s">
        <v>115</v>
      </c>
      <c r="C63" s="154" t="s">
        <v>163</v>
      </c>
      <c r="D63" s="154" t="s">
        <v>26</v>
      </c>
      <c r="E63" s="247" t="s">
        <v>164</v>
      </c>
      <c r="F63" s="154" t="s">
        <v>30</v>
      </c>
      <c r="G63" s="451">
        <f>'Rua São Carlos'!G39+'Rua Cocal'!G33+'Rua Palmeira'!G52</f>
        <v>790</v>
      </c>
      <c r="H63" s="179">
        <v>55.62</v>
      </c>
      <c r="I63" s="440">
        <f t="shared" si="3"/>
        <v>43939.799999999996</v>
      </c>
      <c r="M63" s="325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</row>
    <row r="64" spans="1:59" s="5" customFormat="1">
      <c r="A64" s="38"/>
      <c r="B64" s="411" t="s">
        <v>116</v>
      </c>
      <c r="C64" s="154" t="s">
        <v>165</v>
      </c>
      <c r="D64" s="154" t="s">
        <v>26</v>
      </c>
      <c r="E64" s="247" t="s">
        <v>166</v>
      </c>
      <c r="F64" s="154" t="s">
        <v>29</v>
      </c>
      <c r="G64" s="452">
        <f>'Rua São Carlos'!G40+'Rua Cocal'!G34</f>
        <v>385.77</v>
      </c>
      <c r="H64" s="179">
        <v>1.83</v>
      </c>
      <c r="I64" s="440">
        <f t="shared" si="3"/>
        <v>705.95910000000003</v>
      </c>
      <c r="M64" s="325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</row>
    <row r="65" spans="1:15" s="5" customFormat="1" ht="28.5">
      <c r="A65" s="38"/>
      <c r="B65" s="411" t="s">
        <v>260</v>
      </c>
      <c r="C65" s="154">
        <v>94993</v>
      </c>
      <c r="D65" s="154" t="s">
        <v>45</v>
      </c>
      <c r="E65" s="155" t="s">
        <v>167</v>
      </c>
      <c r="F65" s="154" t="s">
        <v>29</v>
      </c>
      <c r="G65" s="171">
        <f>'Rua São Carlos'!G41+'Rua Cocal'!G35</f>
        <v>385.77</v>
      </c>
      <c r="H65" s="179">
        <v>67.61</v>
      </c>
      <c r="I65" s="440">
        <f t="shared" si="3"/>
        <v>26081.9097</v>
      </c>
      <c r="M65" s="325"/>
    </row>
    <row r="66" spans="1:15" s="5" customFormat="1">
      <c r="A66" s="38"/>
      <c r="B66" s="411" t="s">
        <v>261</v>
      </c>
      <c r="C66" s="154" t="str">
        <f>'Rua São Carlos'!C42</f>
        <v>05.09.007</v>
      </c>
      <c r="D66" s="209" t="str">
        <f>'Rua São Carlos'!D42</f>
        <v>CDHU 191</v>
      </c>
      <c r="E66" s="209" t="str">
        <f>'Rua São Carlos'!E42</f>
        <v>TAXA DE DESTINAÇÃO DE RESIDOS SOLIDOS EM ATERROO,TIPO/TERRA</v>
      </c>
      <c r="F66" s="156" t="s">
        <v>126</v>
      </c>
      <c r="G66" s="171">
        <v>1141.31</v>
      </c>
      <c r="H66" s="179">
        <v>29.28</v>
      </c>
      <c r="I66" s="440">
        <f t="shared" si="3"/>
        <v>33417.556799999998</v>
      </c>
      <c r="M66" s="325"/>
    </row>
    <row r="67" spans="1:15" s="5" customFormat="1">
      <c r="A67" s="38"/>
      <c r="B67" s="411" t="s">
        <v>4401</v>
      </c>
      <c r="C67" s="138">
        <v>94294</v>
      </c>
      <c r="D67" s="154" t="s">
        <v>45</v>
      </c>
      <c r="E67" s="209" t="s">
        <v>4385</v>
      </c>
      <c r="F67" s="156" t="s">
        <v>30</v>
      </c>
      <c r="G67" s="171">
        <f>'Rua São Carlos'!G43+'Rua Cocal'!G37+'Rua Palmeira'!G57</f>
        <v>790</v>
      </c>
      <c r="H67" s="179">
        <v>8.27</v>
      </c>
      <c r="I67" s="440">
        <f t="shared" si="3"/>
        <v>6533.2999999999993</v>
      </c>
      <c r="M67" s="325"/>
    </row>
    <row r="68" spans="1:15" s="5" customFormat="1">
      <c r="A68" s="38"/>
      <c r="B68" s="411" t="s">
        <v>4403</v>
      </c>
      <c r="C68" s="361" t="str">
        <f>'Rua São Carlos'!C44</f>
        <v>2003850</v>
      </c>
      <c r="D68" s="209" t="str">
        <f>'Rua São Carlos'!D44</f>
        <v>SICRO</v>
      </c>
      <c r="E68" s="209" t="str">
        <f>'Rua São Carlos'!E44</f>
        <v>Lastro de brita comercial compactado com soquete vibratório - espalhamento manual</v>
      </c>
      <c r="F68" s="156" t="s">
        <v>126</v>
      </c>
      <c r="G68" s="171">
        <f>'Rua São Carlos'!G44+'Rua Cocal'!G38</f>
        <v>19.29</v>
      </c>
      <c r="H68" s="179">
        <v>127.74</v>
      </c>
      <c r="I68" s="440">
        <f t="shared" si="3"/>
        <v>2464.1045999999997</v>
      </c>
      <c r="M68" s="325"/>
    </row>
    <row r="69" spans="1:15" s="5" customFormat="1">
      <c r="A69" s="38"/>
      <c r="B69" s="409"/>
      <c r="C69" s="233"/>
      <c r="D69" s="604"/>
      <c r="E69" s="612"/>
      <c r="F69" s="604"/>
      <c r="G69" s="604"/>
      <c r="H69" s="604"/>
      <c r="I69" s="439"/>
    </row>
    <row r="70" spans="1:15" s="5" customFormat="1">
      <c r="A70" s="38"/>
      <c r="B70" s="409"/>
      <c r="C70" s="151"/>
      <c r="D70" s="146"/>
      <c r="E70" s="162"/>
      <c r="F70" s="161"/>
      <c r="G70" s="142" t="s">
        <v>11</v>
      </c>
      <c r="H70" s="173"/>
      <c r="I70" s="440">
        <f>SUM(I52:I68)</f>
        <v>656104.73472499999</v>
      </c>
      <c r="J70"/>
      <c r="K70"/>
      <c r="L70"/>
      <c r="M70" s="275"/>
      <c r="N70"/>
      <c r="O70" s="341"/>
    </row>
    <row r="71" spans="1:15" s="5" customFormat="1">
      <c r="A71" s="38"/>
      <c r="B71" s="453">
        <v>6</v>
      </c>
      <c r="C71" s="448"/>
      <c r="D71" s="184"/>
      <c r="E71" s="184" t="s">
        <v>238</v>
      </c>
      <c r="F71" s="184"/>
      <c r="G71" s="448"/>
      <c r="H71" s="448"/>
      <c r="I71" s="449"/>
      <c r="J71"/>
      <c r="K71"/>
      <c r="L71"/>
      <c r="M71"/>
      <c r="N71"/>
      <c r="O71"/>
    </row>
    <row r="72" spans="1:15" s="5" customFormat="1">
      <c r="A72" s="38"/>
      <c r="B72" s="409" t="s">
        <v>12</v>
      </c>
      <c r="C72" s="166" t="s">
        <v>222</v>
      </c>
      <c r="D72" s="167" t="s">
        <v>26</v>
      </c>
      <c r="E72" s="170" t="s">
        <v>233</v>
      </c>
      <c r="F72" s="168" t="s">
        <v>30</v>
      </c>
      <c r="G72" s="152">
        <f>'Rua Palmeira'!G42</f>
        <v>0.60000000000000009</v>
      </c>
      <c r="H72" s="179">
        <v>670.3</v>
      </c>
      <c r="I72" s="440">
        <f>G72*H72</f>
        <v>402.18</v>
      </c>
      <c r="J72"/>
      <c r="K72"/>
      <c r="L72"/>
      <c r="M72" s="275"/>
      <c r="N72"/>
      <c r="O72"/>
    </row>
    <row r="73" spans="1:15" s="5" customFormat="1">
      <c r="A73" s="38"/>
      <c r="B73" s="409"/>
      <c r="C73" s="151"/>
      <c r="D73" s="146"/>
      <c r="E73" s="162"/>
      <c r="F73" s="161"/>
      <c r="G73" s="172"/>
      <c r="H73" s="173"/>
      <c r="I73" s="440"/>
      <c r="J73"/>
      <c r="K73"/>
      <c r="L73"/>
      <c r="M73"/>
      <c r="N73"/>
      <c r="O73"/>
    </row>
    <row r="74" spans="1:15" s="5" customFormat="1">
      <c r="A74" s="38"/>
      <c r="B74" s="409"/>
      <c r="C74" s="151"/>
      <c r="D74" s="146"/>
      <c r="E74" s="162"/>
      <c r="F74" s="161"/>
      <c r="G74" s="142" t="s">
        <v>11</v>
      </c>
      <c r="H74" s="173"/>
      <c r="I74" s="440">
        <f>SUM(I72:I73)</f>
        <v>402.18</v>
      </c>
      <c r="J74"/>
      <c r="K74"/>
      <c r="L74"/>
      <c r="M74" s="275"/>
      <c r="N74"/>
      <c r="O74"/>
    </row>
    <row r="75" spans="1:15" s="4" customFormat="1">
      <c r="A75" s="37"/>
      <c r="B75" s="407">
        <v>7</v>
      </c>
      <c r="C75" s="183"/>
      <c r="D75" s="183"/>
      <c r="E75" s="184" t="s">
        <v>152</v>
      </c>
      <c r="F75" s="185"/>
      <c r="G75" s="441"/>
      <c r="H75" s="442"/>
      <c r="I75" s="443"/>
      <c r="J75"/>
      <c r="K75"/>
      <c r="L75"/>
      <c r="M75"/>
      <c r="N75"/>
      <c r="O75"/>
    </row>
    <row r="76" spans="1:15" s="5" customFormat="1">
      <c r="A76" s="38"/>
      <c r="B76" s="414" t="s">
        <v>52</v>
      </c>
      <c r="C76" s="193" t="s">
        <v>153</v>
      </c>
      <c r="D76" s="193" t="s">
        <v>26</v>
      </c>
      <c r="E76" s="273" t="s">
        <v>154</v>
      </c>
      <c r="F76" s="193" t="s">
        <v>29</v>
      </c>
      <c r="G76" s="451">
        <f>'Rua Cocal'!G41</f>
        <v>518.38</v>
      </c>
      <c r="H76" s="179">
        <v>8.23</v>
      </c>
      <c r="I76" s="440">
        <f>H76*G76</f>
        <v>4266.2674000000006</v>
      </c>
      <c r="J76"/>
      <c r="K76"/>
      <c r="L76"/>
      <c r="M76" s="275"/>
      <c r="N76"/>
      <c r="O76"/>
    </row>
    <row r="77" spans="1:15" s="5" customFormat="1">
      <c r="A77" s="38"/>
      <c r="B77" s="414" t="s">
        <v>53</v>
      </c>
      <c r="C77" s="193" t="s">
        <v>70</v>
      </c>
      <c r="D77" s="193" t="s">
        <v>26</v>
      </c>
      <c r="E77" s="273" t="s">
        <v>145</v>
      </c>
      <c r="F77" s="193" t="s">
        <v>29</v>
      </c>
      <c r="G77" s="171">
        <f>'Rua Cocal'!G42</f>
        <v>518.38</v>
      </c>
      <c r="H77" s="179">
        <v>7.11</v>
      </c>
      <c r="I77" s="440">
        <f t="shared" ref="I77:I80" si="4">H77*G77</f>
        <v>3685.6818000000003</v>
      </c>
      <c r="M77" s="275"/>
    </row>
    <row r="78" spans="1:15" s="5" customFormat="1" ht="28.5">
      <c r="A78" s="38"/>
      <c r="B78" s="414" t="s">
        <v>54</v>
      </c>
      <c r="C78" s="138">
        <v>95995</v>
      </c>
      <c r="D78" s="138" t="s">
        <v>45</v>
      </c>
      <c r="E78" s="147" t="s">
        <v>151</v>
      </c>
      <c r="F78" s="138" t="s">
        <v>126</v>
      </c>
      <c r="G78" s="451">
        <f>'Rua Cocal'!G43</f>
        <v>25.92</v>
      </c>
      <c r="H78" s="179">
        <v>1436.91</v>
      </c>
      <c r="I78" s="440">
        <f t="shared" si="4"/>
        <v>37244.707200000004</v>
      </c>
      <c r="M78" s="275"/>
    </row>
    <row r="79" spans="1:15" s="5" customFormat="1" ht="28.5">
      <c r="A79" s="38"/>
      <c r="B79" s="414" t="s">
        <v>55</v>
      </c>
      <c r="C79" s="193">
        <v>95877</v>
      </c>
      <c r="D79" s="193" t="s">
        <v>45</v>
      </c>
      <c r="E79" s="196" t="s">
        <v>117</v>
      </c>
      <c r="F79" s="193" t="s">
        <v>155</v>
      </c>
      <c r="G79" s="451">
        <f>'Rua Cocal'!G44</f>
        <v>259.2</v>
      </c>
      <c r="H79" s="179">
        <v>1.76</v>
      </c>
      <c r="I79" s="440">
        <f t="shared" si="4"/>
        <v>456.19200000000001</v>
      </c>
      <c r="M79" s="275"/>
    </row>
    <row r="80" spans="1:15" s="5" customFormat="1" ht="28.5">
      <c r="A80" s="38"/>
      <c r="B80" s="414" t="s">
        <v>56</v>
      </c>
      <c r="C80" s="193">
        <v>100984</v>
      </c>
      <c r="D80" s="193" t="s">
        <v>45</v>
      </c>
      <c r="E80" s="196" t="s">
        <v>198</v>
      </c>
      <c r="F80" s="138" t="s">
        <v>126</v>
      </c>
      <c r="G80" s="451">
        <f>'Rua Cocal'!G45</f>
        <v>25.92</v>
      </c>
      <c r="H80" s="179">
        <v>8.59</v>
      </c>
      <c r="I80" s="440">
        <f t="shared" si="4"/>
        <v>222.65280000000001</v>
      </c>
      <c r="M80" s="275"/>
    </row>
    <row r="81" spans="1:13" s="5" customFormat="1">
      <c r="A81" s="38"/>
      <c r="B81" s="414"/>
      <c r="C81" s="193"/>
      <c r="D81" s="154"/>
      <c r="E81" s="196"/>
      <c r="F81" s="138"/>
      <c r="G81" s="171"/>
      <c r="H81" s="179"/>
      <c r="I81" s="440"/>
    </row>
    <row r="82" spans="1:13" s="5" customFormat="1">
      <c r="A82" s="38"/>
      <c r="B82" s="414"/>
      <c r="C82" s="150"/>
      <c r="D82" s="146"/>
      <c r="E82" s="162"/>
      <c r="F82" s="161"/>
      <c r="G82" s="142" t="s">
        <v>11</v>
      </c>
      <c r="H82" s="173"/>
      <c r="I82" s="440">
        <f>SUM(I76:I80)</f>
        <v>45875.501200000013</v>
      </c>
      <c r="M82" s="325"/>
    </row>
    <row r="83" spans="1:13" s="4" customFormat="1">
      <c r="A83" s="37"/>
      <c r="B83" s="407">
        <v>8</v>
      </c>
      <c r="C83" s="183"/>
      <c r="D83" s="183"/>
      <c r="E83" s="184" t="s">
        <v>197</v>
      </c>
      <c r="F83" s="185"/>
      <c r="G83" s="441"/>
      <c r="H83" s="442"/>
      <c r="I83" s="443"/>
    </row>
    <row r="84" spans="1:13" s="5" customFormat="1">
      <c r="A84" s="38"/>
      <c r="B84" s="437" t="s">
        <v>57</v>
      </c>
      <c r="C84" s="364" t="s">
        <v>170</v>
      </c>
      <c r="D84" s="364" t="s">
        <v>26</v>
      </c>
      <c r="E84" s="359" t="s">
        <v>171</v>
      </c>
      <c r="F84" s="364" t="s">
        <v>72</v>
      </c>
      <c r="G84" s="365">
        <f>'Rua São Carlos'!G47+'Rua Cocal'!G49</f>
        <v>107.58</v>
      </c>
      <c r="H84" s="179">
        <v>74.58</v>
      </c>
      <c r="I84" s="440">
        <f t="shared" ref="I84:I90" si="5">H84*G84</f>
        <v>8023.3163999999997</v>
      </c>
      <c r="M84" s="325"/>
    </row>
    <row r="85" spans="1:13" s="5" customFormat="1">
      <c r="A85" s="38"/>
      <c r="B85" s="444" t="s">
        <v>58</v>
      </c>
      <c r="C85" s="156">
        <v>13521</v>
      </c>
      <c r="D85" s="156" t="s">
        <v>65</v>
      </c>
      <c r="E85" s="360" t="s">
        <v>172</v>
      </c>
      <c r="F85" s="364" t="s">
        <v>64</v>
      </c>
      <c r="G85" s="358">
        <f>'Rua São Carlos'!G48+'Rua Cocal'!G50</f>
        <v>4</v>
      </c>
      <c r="H85" s="179">
        <v>82.5</v>
      </c>
      <c r="I85" s="440">
        <f t="shared" si="5"/>
        <v>330</v>
      </c>
      <c r="M85" s="325"/>
    </row>
    <row r="86" spans="1:13" s="5" customFormat="1">
      <c r="A86" s="38"/>
      <c r="B86" s="437" t="s">
        <v>59</v>
      </c>
      <c r="C86" s="364" t="s">
        <v>173</v>
      </c>
      <c r="D86" s="364" t="s">
        <v>26</v>
      </c>
      <c r="E86" s="359" t="s">
        <v>174</v>
      </c>
      <c r="F86" s="364" t="s">
        <v>29</v>
      </c>
      <c r="G86" s="358">
        <f>'Rua São Carlos'!G49+'Rua Cocal'!G51+'Rua Palmeira'!G64</f>
        <v>0.92</v>
      </c>
      <c r="H86" s="179">
        <v>70.75</v>
      </c>
      <c r="I86" s="440">
        <f t="shared" si="5"/>
        <v>65.09</v>
      </c>
      <c r="M86" s="325"/>
    </row>
    <row r="87" spans="1:13" s="5" customFormat="1">
      <c r="A87" s="38"/>
      <c r="B87" s="444" t="s">
        <v>60</v>
      </c>
      <c r="C87" s="156" t="s">
        <v>175</v>
      </c>
      <c r="D87" s="156" t="s">
        <v>26</v>
      </c>
      <c r="E87" s="360" t="s">
        <v>176</v>
      </c>
      <c r="F87" s="156" t="s">
        <v>51</v>
      </c>
      <c r="G87" s="358">
        <f>'Rua São Carlos'!G50+'Rua Cocal'!G52+'Rua Palmeira'!G65</f>
        <v>32.400000000000006</v>
      </c>
      <c r="H87" s="179">
        <v>26.79</v>
      </c>
      <c r="I87" s="440">
        <f t="shared" si="5"/>
        <v>867.99600000000009</v>
      </c>
      <c r="M87" s="325"/>
    </row>
    <row r="88" spans="1:13" s="5" customFormat="1">
      <c r="A88" s="38"/>
      <c r="B88" s="437" t="s">
        <v>61</v>
      </c>
      <c r="C88" s="216" t="s">
        <v>239</v>
      </c>
      <c r="D88" s="217" t="s">
        <v>244</v>
      </c>
      <c r="E88" s="591" t="s">
        <v>245</v>
      </c>
      <c r="F88" s="217" t="s">
        <v>250</v>
      </c>
      <c r="G88" s="217">
        <f>'Rua Palmeira'!G61</f>
        <v>8.43</v>
      </c>
      <c r="H88" s="179">
        <v>56.06</v>
      </c>
      <c r="I88" s="440">
        <f t="shared" si="5"/>
        <v>472.58580000000001</v>
      </c>
      <c r="M88" s="325"/>
    </row>
    <row r="89" spans="1:13" s="5" customFormat="1">
      <c r="A89" s="38"/>
      <c r="B89" s="444" t="s">
        <v>62</v>
      </c>
      <c r="C89" s="217" t="s">
        <v>240</v>
      </c>
      <c r="D89" s="217" t="s">
        <v>244</v>
      </c>
      <c r="E89" s="591" t="s">
        <v>246</v>
      </c>
      <c r="F89" s="217" t="s">
        <v>250</v>
      </c>
      <c r="G89" s="217">
        <f>'Rua Palmeira'!G62</f>
        <v>22.606999999999999</v>
      </c>
      <c r="H89" s="179">
        <v>100.75</v>
      </c>
      <c r="I89" s="440">
        <f t="shared" si="5"/>
        <v>2277.6552499999998</v>
      </c>
      <c r="M89" s="325"/>
    </row>
    <row r="90" spans="1:13" s="5" customFormat="1">
      <c r="A90" s="38"/>
      <c r="B90" s="437" t="s">
        <v>63</v>
      </c>
      <c r="C90" s="217" t="s">
        <v>241</v>
      </c>
      <c r="D90" s="217" t="s">
        <v>244</v>
      </c>
      <c r="E90" s="591" t="s">
        <v>247</v>
      </c>
      <c r="F90" s="217" t="s">
        <v>250</v>
      </c>
      <c r="G90" s="217">
        <f>'Rua Palmeira'!G63</f>
        <v>0.56000000000000005</v>
      </c>
      <c r="H90" s="179">
        <v>955.71</v>
      </c>
      <c r="I90" s="440">
        <f t="shared" si="5"/>
        <v>535.19760000000008</v>
      </c>
      <c r="M90" s="325"/>
    </row>
    <row r="91" spans="1:13" s="5" customFormat="1">
      <c r="A91" s="38"/>
      <c r="B91" s="409"/>
      <c r="C91" s="138"/>
      <c r="D91" s="138"/>
      <c r="E91" s="147"/>
      <c r="F91" s="138"/>
      <c r="G91" s="140"/>
      <c r="H91" s="141"/>
      <c r="I91" s="410"/>
    </row>
    <row r="92" spans="1:13" s="5" customFormat="1">
      <c r="A92" s="38"/>
      <c r="B92" s="414"/>
      <c r="C92" s="154"/>
      <c r="D92" s="146"/>
      <c r="E92" s="162"/>
      <c r="F92" s="161"/>
      <c r="G92" s="142" t="s">
        <v>11</v>
      </c>
      <c r="H92" s="186"/>
      <c r="I92" s="410">
        <f>SUM(I84:I90)</f>
        <v>12571.841049999999</v>
      </c>
      <c r="M92" s="325"/>
    </row>
    <row r="93" spans="1:13" s="5" customFormat="1">
      <c r="A93" s="38"/>
      <c r="B93" s="409"/>
      <c r="C93" s="146"/>
      <c r="D93" s="151"/>
      <c r="E93" s="147"/>
      <c r="F93" s="138"/>
      <c r="G93" s="197"/>
      <c r="H93" s="198"/>
      <c r="I93" s="410"/>
    </row>
    <row r="94" spans="1:13" s="5" customFormat="1">
      <c r="A94" s="38"/>
      <c r="B94" s="414"/>
      <c r="C94" s="193"/>
      <c r="D94" s="138"/>
      <c r="E94" s="196"/>
      <c r="F94" s="138"/>
      <c r="G94" s="140"/>
      <c r="H94" s="141"/>
      <c r="I94" s="410"/>
    </row>
    <row r="95" spans="1:13" s="5" customFormat="1">
      <c r="A95" s="38"/>
      <c r="B95" s="415"/>
      <c r="C95" s="40"/>
      <c r="D95" s="682"/>
      <c r="E95" s="68"/>
      <c r="F95" s="682"/>
      <c r="G95" s="70"/>
      <c r="H95" s="60"/>
      <c r="I95" s="416"/>
    </row>
    <row r="96" spans="1:13" s="5" customFormat="1" ht="15" thickBot="1">
      <c r="A96" s="38"/>
      <c r="B96" s="415"/>
      <c r="C96" s="40"/>
      <c r="D96" s="149"/>
      <c r="E96" s="68"/>
      <c r="F96" s="41"/>
      <c r="G96" s="70"/>
      <c r="H96" s="60"/>
      <c r="I96" s="416"/>
      <c r="J96" s="39"/>
    </row>
    <row r="97" spans="1:19" s="5" customFormat="1">
      <c r="A97" s="38"/>
      <c r="B97" s="415"/>
      <c r="C97" s="150"/>
      <c r="D97" s="150"/>
      <c r="E97" s="960"/>
      <c r="F97" s="7"/>
      <c r="G97" s="71"/>
      <c r="H97" s="61" t="s">
        <v>10</v>
      </c>
      <c r="I97" s="42">
        <f>I92+I82+I74+I70+I50+I33+I24+I19</f>
        <v>1028269.7415750001</v>
      </c>
      <c r="M97" s="325"/>
    </row>
    <row r="98" spans="1:19" s="5" customFormat="1">
      <c r="A98" s="38"/>
      <c r="B98" s="417"/>
      <c r="C98" s="7"/>
      <c r="D98" s="7"/>
      <c r="E98" s="418"/>
      <c r="F98" s="7"/>
      <c r="G98" s="71"/>
      <c r="H98" s="199" t="s">
        <v>20</v>
      </c>
      <c r="I98" s="200">
        <f>I99-I97</f>
        <v>249149.75838362239</v>
      </c>
      <c r="M98" s="325"/>
      <c r="S98" s="325"/>
    </row>
    <row r="99" spans="1:19" s="5" customFormat="1" ht="15" outlineLevel="1" thickBot="1">
      <c r="A99" s="38"/>
      <c r="B99" s="419"/>
      <c r="C99" s="683"/>
      <c r="D99" s="684"/>
      <c r="E99" s="698"/>
      <c r="F99" s="698"/>
      <c r="G99" s="698"/>
      <c r="H99" s="420" t="s">
        <v>71</v>
      </c>
      <c r="I99" s="201">
        <f>I97*1.2423</f>
        <v>1277419.4999586225</v>
      </c>
      <c r="M99" s="325"/>
      <c r="S99" s="325"/>
    </row>
    <row r="100" spans="1:19" s="5" customFormat="1" outlineLevel="1">
      <c r="A100" s="38"/>
      <c r="B100" s="421" t="s">
        <v>82</v>
      </c>
      <c r="C100" s="685"/>
      <c r="D100" s="685"/>
      <c r="E100" s="685"/>
      <c r="F100" s="685"/>
      <c r="G100" s="685"/>
      <c r="H100" s="685"/>
      <c r="I100" s="422"/>
      <c r="J100" s="363"/>
    </row>
    <row r="101" spans="1:19" s="5" customFormat="1" outlineLevel="1">
      <c r="A101" s="38"/>
      <c r="B101" s="417"/>
      <c r="C101" s="7"/>
      <c r="D101" s="7"/>
      <c r="E101" s="418"/>
      <c r="F101" s="7"/>
      <c r="G101" s="71"/>
      <c r="H101" s="330"/>
      <c r="I101" s="454"/>
    </row>
    <row r="102" spans="1:19" s="5" customFormat="1" ht="18" outlineLevel="1">
      <c r="A102" s="38"/>
      <c r="B102" s="417"/>
      <c r="C102" s="7"/>
      <c r="D102" s="7"/>
      <c r="E102" s="418"/>
      <c r="F102" s="7"/>
      <c r="G102" s="71"/>
      <c r="H102" s="424"/>
      <c r="I102" s="455"/>
      <c r="J102" s="50"/>
    </row>
    <row r="103" spans="1:19" s="5" customFormat="1" ht="18" outlineLevel="1">
      <c r="A103" s="38"/>
      <c r="B103" s="701" t="s">
        <v>4410</v>
      </c>
      <c r="C103" s="702"/>
      <c r="D103" s="702"/>
      <c r="E103" s="702"/>
      <c r="F103" s="702"/>
      <c r="G103" s="702"/>
      <c r="H103" s="686"/>
      <c r="I103" s="456"/>
      <c r="J103" s="50"/>
      <c r="M103" s="325"/>
    </row>
    <row r="104" spans="1:19" s="5" customFormat="1" ht="18" outlineLevel="1">
      <c r="A104" s="38"/>
      <c r="B104" s="699" t="s">
        <v>4411</v>
      </c>
      <c r="C104" s="700"/>
      <c r="D104" s="700"/>
      <c r="E104" s="700"/>
      <c r="F104" s="700"/>
      <c r="G104" s="700"/>
      <c r="H104" s="687"/>
      <c r="I104" s="456"/>
      <c r="J104" s="50"/>
    </row>
    <row r="105" spans="1:19" s="5" customFormat="1" ht="18.75" outlineLevel="1" thickBot="1">
      <c r="A105" s="38"/>
      <c r="B105" s="703" t="s">
        <v>4412</v>
      </c>
      <c r="C105" s="704"/>
      <c r="D105" s="704"/>
      <c r="E105" s="704"/>
      <c r="F105" s="704"/>
      <c r="G105" s="704"/>
      <c r="H105" s="457"/>
      <c r="I105" s="458"/>
    </row>
    <row r="106" spans="1:19" s="5" customFormat="1" outlineLevel="1">
      <c r="A106" s="38"/>
      <c r="B106" s="705"/>
      <c r="C106" s="705"/>
      <c r="D106" s="705"/>
      <c r="E106" s="705"/>
      <c r="F106" s="705"/>
      <c r="G106" s="705"/>
      <c r="H106" s="62"/>
    </row>
    <row r="107" spans="1:19" s="4" customFormat="1" outlineLevel="1">
      <c r="A107" s="37"/>
      <c r="B107" s="44"/>
      <c r="C107" s="44"/>
      <c r="D107" s="45"/>
      <c r="E107" s="45"/>
      <c r="F107" s="33"/>
      <c r="G107" s="72"/>
      <c r="H107" s="63"/>
    </row>
    <row r="108" spans="1:19" s="4" customFormat="1" outlineLevel="1">
      <c r="A108" s="37"/>
      <c r="E108" s="66"/>
      <c r="G108" s="73"/>
      <c r="H108" s="63"/>
    </row>
    <row r="109" spans="1:19" s="4" customFormat="1" outlineLevel="1">
      <c r="A109" s="37"/>
      <c r="E109" s="66"/>
      <c r="F109"/>
      <c r="G109" s="73"/>
      <c r="H109" s="63"/>
    </row>
    <row r="110" spans="1:19" s="4" customFormat="1" outlineLevel="1">
      <c r="A110" s="37"/>
      <c r="E110" s="66"/>
      <c r="G110" s="73"/>
      <c r="H110" s="63"/>
    </row>
    <row r="111" spans="1:19" s="46" customFormat="1">
      <c r="A111" s="37"/>
      <c r="B111" s="4"/>
      <c r="C111" s="4"/>
      <c r="D111" s="4"/>
      <c r="E111" s="66"/>
      <c r="F111" s="4"/>
      <c r="G111" s="73"/>
      <c r="H111" s="64"/>
    </row>
    <row r="112" spans="1:19" s="46" customFormat="1" outlineLevel="1">
      <c r="A112" s="37"/>
      <c r="B112" s="4"/>
      <c r="C112" s="4"/>
      <c r="D112" s="4"/>
      <c r="E112" s="66"/>
      <c r="F112" s="4"/>
      <c r="G112" s="73"/>
      <c r="H112" s="64"/>
    </row>
    <row r="113" spans="1:8" s="46" customFormat="1" outlineLevel="1">
      <c r="A113" s="37"/>
      <c r="B113" s="4"/>
      <c r="C113" s="4"/>
      <c r="D113" s="4"/>
      <c r="E113" s="66"/>
      <c r="F113" s="4"/>
      <c r="G113" s="73"/>
      <c r="H113" s="64"/>
    </row>
    <row r="114" spans="1:8" s="46" customFormat="1" outlineLevel="1">
      <c r="A114" s="37"/>
      <c r="B114" s="4"/>
      <c r="C114" s="4"/>
      <c r="D114" s="4"/>
      <c r="E114" s="66"/>
      <c r="F114" s="4"/>
      <c r="G114" s="73"/>
      <c r="H114" s="64"/>
    </row>
    <row r="115" spans="1:8" s="46" customFormat="1" outlineLevel="1">
      <c r="A115" s="37"/>
      <c r="B115" s="4"/>
      <c r="C115" s="4"/>
      <c r="D115" s="4"/>
      <c r="E115" s="66"/>
      <c r="F115" s="4"/>
      <c r="G115" s="73"/>
      <c r="H115" s="64"/>
    </row>
    <row r="116" spans="1:8" s="46" customFormat="1" outlineLevel="1">
      <c r="A116" s="37"/>
      <c r="B116" s="4"/>
      <c r="C116" s="4"/>
      <c r="D116" s="4"/>
      <c r="E116" s="66"/>
      <c r="F116" s="4"/>
      <c r="G116" s="73"/>
      <c r="H116" s="64"/>
    </row>
    <row r="117" spans="1:8" s="46" customFormat="1" outlineLevel="1">
      <c r="A117" s="37"/>
      <c r="B117" s="4"/>
      <c r="C117" s="4"/>
      <c r="D117" s="4"/>
      <c r="E117" s="66"/>
      <c r="F117" s="4"/>
      <c r="G117" s="73"/>
      <c r="H117" s="64"/>
    </row>
    <row r="118" spans="1:8" s="46" customFormat="1" outlineLevel="1">
      <c r="A118" s="37"/>
      <c r="B118" s="4"/>
      <c r="C118" s="4"/>
      <c r="D118" s="4"/>
      <c r="E118" s="66"/>
      <c r="F118" s="4"/>
      <c r="G118" s="73"/>
      <c r="H118" s="64"/>
    </row>
    <row r="119" spans="1:8" s="46" customFormat="1" outlineLevel="1">
      <c r="A119" s="37"/>
      <c r="B119" s="4"/>
      <c r="C119" s="4"/>
      <c r="D119" s="4"/>
      <c r="E119" s="66"/>
      <c r="F119" s="4"/>
      <c r="G119" s="73"/>
      <c r="H119" s="64"/>
    </row>
    <row r="120" spans="1:8" s="46" customFormat="1" outlineLevel="1">
      <c r="A120" s="37"/>
      <c r="B120" s="4"/>
      <c r="C120" s="4"/>
      <c r="D120" s="4"/>
      <c r="E120" s="66"/>
      <c r="F120" s="4"/>
      <c r="G120" s="73"/>
      <c r="H120" s="64"/>
    </row>
    <row r="121" spans="1:8" s="46" customFormat="1" outlineLevel="1">
      <c r="A121" s="37"/>
      <c r="B121" s="4"/>
      <c r="C121" s="4"/>
      <c r="D121" s="4"/>
      <c r="E121" s="66"/>
      <c r="F121" s="4"/>
      <c r="G121" s="73"/>
      <c r="H121" s="64"/>
    </row>
    <row r="122" spans="1:8" s="46" customFormat="1" outlineLevel="1">
      <c r="A122" s="37"/>
      <c r="B122" s="4"/>
      <c r="C122" s="4"/>
      <c r="D122" s="4"/>
      <c r="E122" s="66"/>
      <c r="F122" s="4"/>
      <c r="G122" s="73"/>
      <c r="H122" s="64"/>
    </row>
    <row r="123" spans="1:8" s="46" customFormat="1" outlineLevel="1">
      <c r="A123" s="37"/>
      <c r="B123" s="4"/>
      <c r="C123" s="4"/>
      <c r="D123" s="4"/>
      <c r="E123" s="66"/>
      <c r="F123" s="4"/>
      <c r="G123" s="73"/>
      <c r="H123" s="64"/>
    </row>
    <row r="124" spans="1:8" s="46" customFormat="1" outlineLevel="1">
      <c r="A124" s="37"/>
      <c r="B124" s="4"/>
      <c r="C124" s="4"/>
      <c r="D124" s="4"/>
      <c r="E124" s="66"/>
      <c r="F124" s="4"/>
      <c r="G124" s="73"/>
      <c r="H124" s="64"/>
    </row>
    <row r="125" spans="1:8" s="46" customFormat="1" outlineLevel="1">
      <c r="A125" s="37"/>
      <c r="B125" s="4"/>
      <c r="C125" s="4"/>
      <c r="D125" s="4"/>
      <c r="E125" s="66"/>
      <c r="F125" s="4"/>
      <c r="G125" s="73"/>
      <c r="H125" s="64"/>
    </row>
    <row r="126" spans="1:8" s="46" customFormat="1" outlineLevel="1">
      <c r="A126" s="37"/>
      <c r="B126" s="4"/>
      <c r="C126" s="4"/>
      <c r="D126" s="4"/>
      <c r="E126" s="66"/>
      <c r="F126" s="4"/>
      <c r="G126" s="73"/>
      <c r="H126" s="64"/>
    </row>
    <row r="127" spans="1:8" s="46" customFormat="1" outlineLevel="1">
      <c r="A127" s="37"/>
      <c r="B127" s="4"/>
      <c r="C127" s="4"/>
      <c r="D127" s="4"/>
      <c r="E127" s="66"/>
      <c r="F127" s="4"/>
      <c r="G127" s="73"/>
      <c r="H127" s="64"/>
    </row>
    <row r="128" spans="1:8" s="46" customFormat="1" outlineLevel="1">
      <c r="A128" s="37"/>
      <c r="B128" s="4"/>
      <c r="C128" s="4"/>
      <c r="D128" s="4"/>
      <c r="E128" s="66"/>
      <c r="F128" s="4"/>
      <c r="G128" s="73"/>
      <c r="H128" s="64"/>
    </row>
    <row r="129" spans="1:8" s="46" customFormat="1" outlineLevel="1">
      <c r="A129" s="37"/>
      <c r="B129" s="4"/>
      <c r="C129" s="4"/>
      <c r="D129" s="4"/>
      <c r="E129" s="66"/>
      <c r="F129" s="4"/>
      <c r="G129" s="73"/>
      <c r="H129" s="64"/>
    </row>
    <row r="130" spans="1:8" s="46" customFormat="1" outlineLevel="1">
      <c r="A130" s="37"/>
      <c r="B130" s="4"/>
      <c r="C130" s="4"/>
      <c r="D130" s="4"/>
      <c r="E130" s="66"/>
      <c r="F130" s="4"/>
      <c r="G130" s="73"/>
      <c r="H130" s="64"/>
    </row>
    <row r="131" spans="1:8" s="46" customFormat="1" outlineLevel="1">
      <c r="A131" s="37"/>
      <c r="B131" s="4"/>
      <c r="C131" s="4"/>
      <c r="D131" s="4"/>
      <c r="E131" s="66"/>
      <c r="F131" s="4"/>
      <c r="G131" s="73"/>
      <c r="H131" s="64"/>
    </row>
    <row r="132" spans="1:8" s="46" customFormat="1" outlineLevel="1">
      <c r="A132" s="37"/>
      <c r="B132" s="4"/>
      <c r="C132" s="4"/>
      <c r="D132" s="4"/>
      <c r="E132" s="66"/>
      <c r="F132" s="4"/>
      <c r="G132" s="73"/>
      <c r="H132" s="64"/>
    </row>
    <row r="133" spans="1:8" s="46" customFormat="1" outlineLevel="1">
      <c r="A133" s="37"/>
      <c r="B133" s="4"/>
      <c r="C133" s="4"/>
      <c r="D133" s="4"/>
      <c r="E133" s="66"/>
      <c r="F133" s="4"/>
      <c r="G133" s="73"/>
      <c r="H133" s="64"/>
    </row>
    <row r="134" spans="1:8" s="46" customFormat="1" outlineLevel="1">
      <c r="A134" s="37"/>
      <c r="B134" s="4"/>
      <c r="C134" s="4"/>
      <c r="D134" s="4"/>
      <c r="E134" s="66"/>
      <c r="F134" s="4"/>
      <c r="G134" s="73"/>
      <c r="H134" s="64"/>
    </row>
    <row r="135" spans="1:8" s="46" customFormat="1" outlineLevel="1">
      <c r="A135" s="37"/>
      <c r="B135" s="4"/>
      <c r="C135" s="4"/>
      <c r="D135" s="4"/>
      <c r="E135" s="66"/>
      <c r="F135" s="4"/>
      <c r="G135" s="73"/>
      <c r="H135" s="64"/>
    </row>
    <row r="136" spans="1:8" s="46" customFormat="1" outlineLevel="1">
      <c r="A136" s="37"/>
      <c r="B136" s="4"/>
      <c r="C136" s="4"/>
      <c r="D136" s="4"/>
      <c r="E136" s="66"/>
      <c r="F136" s="4"/>
      <c r="G136" s="73"/>
      <c r="H136" s="64"/>
    </row>
    <row r="137" spans="1:8" s="46" customFormat="1" outlineLevel="1">
      <c r="A137" s="37"/>
      <c r="B137" s="4"/>
      <c r="C137" s="4"/>
      <c r="D137" s="4"/>
      <c r="E137" s="66"/>
      <c r="F137" s="4"/>
      <c r="G137" s="73"/>
      <c r="H137" s="64"/>
    </row>
    <row r="138" spans="1:8" s="46" customFormat="1" outlineLevel="1">
      <c r="A138" s="37"/>
      <c r="B138" s="4"/>
      <c r="C138" s="4"/>
      <c r="D138" s="4"/>
      <c r="E138" s="66"/>
      <c r="F138" s="4"/>
      <c r="G138" s="73"/>
      <c r="H138" s="64"/>
    </row>
    <row r="139" spans="1:8" s="46" customFormat="1" outlineLevel="1">
      <c r="A139" s="37"/>
      <c r="B139" s="4"/>
      <c r="C139" s="4"/>
      <c r="D139" s="4"/>
      <c r="E139" s="66"/>
      <c r="F139" s="4"/>
      <c r="G139" s="73"/>
      <c r="H139" s="64"/>
    </row>
    <row r="140" spans="1:8" s="46" customFormat="1" outlineLevel="1">
      <c r="A140" s="37"/>
      <c r="B140" s="4"/>
      <c r="C140" s="4"/>
      <c r="D140" s="4"/>
      <c r="E140" s="66"/>
      <c r="F140" s="4"/>
      <c r="G140" s="73"/>
      <c r="H140" s="64"/>
    </row>
    <row r="141" spans="1:8" s="46" customFormat="1" outlineLevel="1">
      <c r="A141" s="37"/>
      <c r="B141" s="4"/>
      <c r="C141" s="4"/>
      <c r="D141" s="4"/>
      <c r="E141" s="66"/>
      <c r="F141" s="4"/>
      <c r="G141" s="73"/>
      <c r="H141" s="64"/>
    </row>
    <row r="142" spans="1:8" s="46" customFormat="1" outlineLevel="1">
      <c r="A142" s="37"/>
      <c r="B142" s="4"/>
      <c r="C142" s="4"/>
      <c r="D142" s="4"/>
      <c r="E142" s="66"/>
      <c r="F142" s="4"/>
      <c r="G142" s="73"/>
      <c r="H142" s="64"/>
    </row>
    <row r="143" spans="1:8" s="46" customFormat="1" outlineLevel="1">
      <c r="A143" s="37"/>
      <c r="B143" s="4"/>
      <c r="C143" s="4"/>
      <c r="D143" s="4"/>
      <c r="E143" s="66"/>
      <c r="F143" s="4"/>
      <c r="G143" s="73"/>
      <c r="H143" s="64"/>
    </row>
    <row r="144" spans="1:8" s="46" customFormat="1" outlineLevel="1">
      <c r="A144" s="37"/>
      <c r="B144" s="4"/>
      <c r="C144" s="4"/>
      <c r="D144" s="4"/>
      <c r="E144" s="66"/>
      <c r="F144" s="4"/>
      <c r="G144" s="73"/>
      <c r="H144" s="64"/>
    </row>
    <row r="145" spans="1:8" s="46" customFormat="1" outlineLevel="1">
      <c r="A145" s="37"/>
      <c r="B145" s="4"/>
      <c r="C145" s="4"/>
      <c r="D145" s="4"/>
      <c r="E145" s="66"/>
      <c r="F145" s="4"/>
      <c r="G145" s="73"/>
      <c r="H145" s="64"/>
    </row>
    <row r="146" spans="1:8" s="46" customFormat="1" outlineLevel="1">
      <c r="A146" s="37"/>
      <c r="B146" s="4"/>
      <c r="C146" s="4"/>
      <c r="D146" s="4"/>
      <c r="E146" s="66"/>
      <c r="F146" s="4"/>
      <c r="G146" s="73"/>
      <c r="H146" s="64"/>
    </row>
    <row r="147" spans="1:8" s="46" customFormat="1" outlineLevel="1">
      <c r="A147" s="37"/>
      <c r="B147" s="4"/>
      <c r="C147" s="4"/>
      <c r="D147" s="4"/>
      <c r="E147" s="66"/>
      <c r="F147" s="4"/>
      <c r="G147" s="73"/>
      <c r="H147" s="64"/>
    </row>
    <row r="148" spans="1:8" s="46" customFormat="1" outlineLevel="1">
      <c r="A148" s="37"/>
      <c r="B148" s="4"/>
      <c r="C148" s="4"/>
      <c r="D148" s="4"/>
      <c r="E148" s="66"/>
      <c r="F148" s="4"/>
      <c r="G148" s="73"/>
      <c r="H148" s="64"/>
    </row>
    <row r="149" spans="1:8" s="46" customFormat="1" outlineLevel="1">
      <c r="A149" s="37"/>
      <c r="B149" s="4"/>
      <c r="C149" s="4"/>
      <c r="D149" s="4"/>
      <c r="E149" s="66"/>
      <c r="F149" s="4"/>
      <c r="G149" s="73"/>
      <c r="H149" s="64"/>
    </row>
    <row r="150" spans="1:8" s="46" customFormat="1" outlineLevel="1">
      <c r="A150" s="37"/>
      <c r="B150" s="4"/>
      <c r="C150" s="4"/>
      <c r="D150" s="4"/>
      <c r="E150" s="66"/>
      <c r="F150" s="4"/>
      <c r="G150" s="73"/>
      <c r="H150" s="64"/>
    </row>
    <row r="151" spans="1:8" s="46" customFormat="1" outlineLevel="1">
      <c r="A151" s="37"/>
      <c r="B151" s="4"/>
      <c r="C151" s="4"/>
      <c r="D151" s="4"/>
      <c r="E151" s="66"/>
      <c r="F151" s="4"/>
      <c r="G151" s="73"/>
      <c r="H151" s="64"/>
    </row>
    <row r="152" spans="1:8" s="4" customFormat="1" outlineLevel="1">
      <c r="A152" s="37"/>
      <c r="E152" s="66"/>
      <c r="G152" s="73"/>
      <c r="H152" s="63"/>
    </row>
    <row r="153" spans="1:8" s="4" customFormat="1">
      <c r="A153" s="37"/>
      <c r="E153" s="66"/>
      <c r="G153" s="73"/>
      <c r="H153" s="63"/>
    </row>
    <row r="154" spans="1:8" s="4" customFormat="1" outlineLevel="1">
      <c r="A154" s="37"/>
      <c r="E154" s="66"/>
      <c r="G154" s="73"/>
      <c r="H154" s="63"/>
    </row>
    <row r="155" spans="1:8" s="4" customFormat="1" outlineLevel="1">
      <c r="A155" s="37"/>
      <c r="E155" s="66"/>
      <c r="G155" s="73"/>
      <c r="H155" s="63"/>
    </row>
    <row r="156" spans="1:8" s="4" customFormat="1" outlineLevel="1">
      <c r="A156" s="37"/>
      <c r="E156" s="66"/>
      <c r="G156" s="73"/>
      <c r="H156" s="63"/>
    </row>
    <row r="157" spans="1:8" s="4" customFormat="1" outlineLevel="1">
      <c r="A157" s="37"/>
      <c r="E157" s="66"/>
      <c r="G157" s="73"/>
      <c r="H157" s="63"/>
    </row>
    <row r="158" spans="1:8" s="4" customFormat="1" outlineLevel="1">
      <c r="A158" s="37"/>
      <c r="E158" s="66"/>
      <c r="G158" s="73"/>
      <c r="H158" s="63"/>
    </row>
    <row r="159" spans="1:8" s="4" customFormat="1" outlineLevel="1">
      <c r="A159" s="37"/>
      <c r="E159" s="66"/>
      <c r="G159" s="73"/>
      <c r="H159" s="63"/>
    </row>
    <row r="160" spans="1:8" s="4" customFormat="1" outlineLevel="1">
      <c r="A160" s="37"/>
      <c r="E160" s="66"/>
      <c r="G160" s="73"/>
      <c r="H160" s="63"/>
    </row>
    <row r="161" spans="1:8" s="4" customFormat="1" outlineLevel="1">
      <c r="A161" s="37"/>
      <c r="E161" s="66"/>
      <c r="G161" s="73"/>
      <c r="H161" s="63"/>
    </row>
    <row r="162" spans="1:8" s="4" customFormat="1" outlineLevel="1">
      <c r="A162" s="37"/>
      <c r="E162" s="66"/>
      <c r="G162" s="73"/>
      <c r="H162" s="63"/>
    </row>
    <row r="163" spans="1:8" s="4" customFormat="1" outlineLevel="1">
      <c r="A163" s="37"/>
      <c r="E163" s="66"/>
      <c r="G163" s="73"/>
      <c r="H163" s="63"/>
    </row>
    <row r="164" spans="1:8" s="4" customFormat="1" outlineLevel="1">
      <c r="A164" s="37"/>
      <c r="E164" s="66"/>
      <c r="G164" s="73"/>
      <c r="H164" s="63"/>
    </row>
    <row r="165" spans="1:8" s="4" customFormat="1" outlineLevel="1">
      <c r="A165" s="37"/>
      <c r="E165" s="66"/>
      <c r="G165" s="73"/>
      <c r="H165" s="63"/>
    </row>
    <row r="166" spans="1:8" s="4" customFormat="1" outlineLevel="1">
      <c r="A166" s="37"/>
      <c r="E166" s="66"/>
      <c r="G166" s="73"/>
      <c r="H166" s="63"/>
    </row>
    <row r="167" spans="1:8" s="4" customFormat="1" outlineLevel="1">
      <c r="A167" s="37"/>
      <c r="E167" s="66"/>
      <c r="G167" s="73"/>
      <c r="H167" s="63"/>
    </row>
    <row r="168" spans="1:8" s="4" customFormat="1" outlineLevel="1">
      <c r="A168" s="37"/>
      <c r="E168" s="66"/>
      <c r="G168" s="73"/>
      <c r="H168" s="63"/>
    </row>
    <row r="169" spans="1:8" s="4" customFormat="1" outlineLevel="1">
      <c r="A169" s="37"/>
      <c r="E169" s="66"/>
      <c r="G169" s="73"/>
      <c r="H169" s="63"/>
    </row>
    <row r="170" spans="1:8" s="4" customFormat="1" ht="14.25" customHeight="1" outlineLevel="1">
      <c r="A170" s="37"/>
      <c r="E170" s="66"/>
      <c r="G170" s="73"/>
      <c r="H170" s="63"/>
    </row>
    <row r="171" spans="1:8" s="4" customFormat="1" outlineLevel="1">
      <c r="A171" s="37"/>
      <c r="E171" s="66"/>
      <c r="G171" s="73"/>
      <c r="H171" s="63"/>
    </row>
    <row r="172" spans="1:8" s="4" customFormat="1" outlineLevel="1">
      <c r="A172" s="37"/>
      <c r="E172" s="66"/>
      <c r="G172" s="73"/>
      <c r="H172" s="63"/>
    </row>
    <row r="173" spans="1:8" s="4" customFormat="1" outlineLevel="1">
      <c r="A173" s="37"/>
      <c r="E173" s="66"/>
      <c r="G173" s="73"/>
      <c r="H173" s="63"/>
    </row>
    <row r="174" spans="1:8" s="4" customFormat="1" outlineLevel="1">
      <c r="A174" s="37"/>
      <c r="E174" s="66"/>
      <c r="G174" s="73"/>
      <c r="H174" s="63"/>
    </row>
    <row r="175" spans="1:8" s="4" customFormat="1" outlineLevel="1">
      <c r="A175" s="37"/>
      <c r="E175" s="66"/>
      <c r="G175" s="73"/>
      <c r="H175" s="63"/>
    </row>
    <row r="176" spans="1:8" s="4" customFormat="1" outlineLevel="1">
      <c r="A176" s="37"/>
      <c r="E176" s="66"/>
      <c r="G176" s="73"/>
      <c r="H176" s="63"/>
    </row>
    <row r="177" spans="1:8" s="4" customFormat="1" outlineLevel="1">
      <c r="A177" s="37"/>
      <c r="E177" s="66"/>
      <c r="G177" s="73"/>
      <c r="H177" s="63"/>
    </row>
    <row r="178" spans="1:8" s="4" customFormat="1" outlineLevel="1">
      <c r="A178" s="37"/>
      <c r="E178" s="66"/>
      <c r="G178" s="73"/>
      <c r="H178" s="63"/>
    </row>
    <row r="179" spans="1:8" s="4" customFormat="1" outlineLevel="1">
      <c r="A179" s="37"/>
      <c r="E179" s="66"/>
      <c r="G179" s="73"/>
      <c r="H179" s="63"/>
    </row>
    <row r="180" spans="1:8" s="4" customFormat="1" outlineLevel="1">
      <c r="A180" s="37"/>
      <c r="E180" s="66"/>
      <c r="G180" s="73"/>
      <c r="H180" s="63"/>
    </row>
    <row r="181" spans="1:8" s="4" customFormat="1" outlineLevel="1">
      <c r="A181" s="37"/>
      <c r="E181" s="66"/>
      <c r="G181" s="73"/>
      <c r="H181" s="63"/>
    </row>
    <row r="182" spans="1:8" s="4" customFormat="1" outlineLevel="1">
      <c r="A182" s="37"/>
      <c r="E182" s="66"/>
      <c r="G182" s="73"/>
      <c r="H182" s="63"/>
    </row>
    <row r="183" spans="1:8" s="4" customFormat="1" outlineLevel="1">
      <c r="A183" s="37"/>
      <c r="E183" s="66"/>
      <c r="G183" s="73"/>
      <c r="H183" s="63"/>
    </row>
    <row r="184" spans="1:8" s="4" customFormat="1" outlineLevel="1">
      <c r="A184" s="37"/>
      <c r="E184" s="66"/>
      <c r="G184" s="73"/>
      <c r="H184" s="63"/>
    </row>
    <row r="185" spans="1:8" s="4" customFormat="1" outlineLevel="1">
      <c r="A185" s="37"/>
      <c r="E185" s="66"/>
      <c r="G185" s="73"/>
      <c r="H185" s="63"/>
    </row>
    <row r="186" spans="1:8" s="4" customFormat="1" outlineLevel="1">
      <c r="A186" s="37"/>
      <c r="E186" s="66"/>
      <c r="G186" s="73"/>
      <c r="H186" s="63"/>
    </row>
    <row r="187" spans="1:8" s="4" customFormat="1" outlineLevel="1">
      <c r="A187" s="37"/>
      <c r="E187" s="66"/>
      <c r="G187" s="73"/>
      <c r="H187" s="63"/>
    </row>
    <row r="188" spans="1:8" s="4" customFormat="1" outlineLevel="1">
      <c r="A188" s="37"/>
      <c r="E188" s="66"/>
      <c r="G188" s="73"/>
      <c r="H188" s="63"/>
    </row>
    <row r="189" spans="1:8" s="4" customFormat="1" outlineLevel="1">
      <c r="A189" s="37"/>
      <c r="E189" s="66"/>
      <c r="G189" s="73"/>
      <c r="H189" s="63"/>
    </row>
    <row r="190" spans="1:8" s="4" customFormat="1" outlineLevel="1">
      <c r="A190" s="37"/>
      <c r="E190" s="66"/>
      <c r="G190" s="73"/>
      <c r="H190" s="63"/>
    </row>
    <row r="191" spans="1:8" s="4" customFormat="1" outlineLevel="1">
      <c r="A191" s="37"/>
      <c r="E191" s="66"/>
      <c r="G191" s="73"/>
      <c r="H191" s="63"/>
    </row>
    <row r="192" spans="1:8" s="4" customFormat="1" outlineLevel="1">
      <c r="A192" s="37"/>
      <c r="E192" s="66"/>
      <c r="G192" s="73"/>
      <c r="H192" s="63"/>
    </row>
    <row r="193" spans="1:8" s="4" customFormat="1" outlineLevel="1">
      <c r="A193" s="37"/>
      <c r="E193" s="66"/>
      <c r="G193" s="73"/>
      <c r="H193" s="63"/>
    </row>
    <row r="194" spans="1:8" s="4" customFormat="1" outlineLevel="1">
      <c r="A194" s="37"/>
      <c r="E194" s="66"/>
      <c r="G194" s="73"/>
      <c r="H194" s="63"/>
    </row>
    <row r="195" spans="1:8" s="4" customFormat="1" outlineLevel="1">
      <c r="A195" s="37"/>
      <c r="E195" s="66"/>
      <c r="G195" s="73"/>
      <c r="H195" s="63"/>
    </row>
    <row r="196" spans="1:8" s="4" customFormat="1" outlineLevel="1">
      <c r="A196" s="37"/>
      <c r="E196" s="66"/>
      <c r="G196" s="73"/>
      <c r="H196" s="63"/>
    </row>
    <row r="197" spans="1:8" s="4" customFormat="1" outlineLevel="1">
      <c r="A197" s="37"/>
      <c r="E197" s="66"/>
      <c r="G197" s="73"/>
      <c r="H197" s="63"/>
    </row>
    <row r="198" spans="1:8" s="4" customFormat="1" outlineLevel="1">
      <c r="A198" s="37"/>
      <c r="E198" s="66"/>
      <c r="G198" s="73"/>
      <c r="H198" s="63"/>
    </row>
    <row r="199" spans="1:8" s="4" customFormat="1">
      <c r="A199" s="37"/>
      <c r="E199" s="66"/>
      <c r="G199" s="73"/>
      <c r="H199" s="63"/>
    </row>
    <row r="200" spans="1:8" s="4" customFormat="1" outlineLevel="1">
      <c r="A200" s="37"/>
      <c r="E200" s="66"/>
      <c r="G200" s="73"/>
      <c r="H200" s="63"/>
    </row>
    <row r="201" spans="1:8" s="4" customFormat="1" outlineLevel="1">
      <c r="A201" s="37"/>
      <c r="E201" s="66"/>
      <c r="G201" s="73"/>
      <c r="H201" s="63"/>
    </row>
    <row r="202" spans="1:8" s="4" customFormat="1" outlineLevel="1">
      <c r="A202" s="37"/>
      <c r="E202" s="66"/>
      <c r="G202" s="73"/>
      <c r="H202" s="63"/>
    </row>
    <row r="203" spans="1:8" s="4" customFormat="1" outlineLevel="1">
      <c r="A203" s="37"/>
      <c r="E203" s="66"/>
      <c r="G203" s="73"/>
      <c r="H203" s="63"/>
    </row>
    <row r="204" spans="1:8" s="4" customFormat="1" outlineLevel="1">
      <c r="A204" s="37"/>
      <c r="E204" s="66"/>
      <c r="G204" s="73"/>
      <c r="H204" s="63"/>
    </row>
    <row r="205" spans="1:8" s="4" customFormat="1" outlineLevel="1">
      <c r="A205" s="37"/>
      <c r="E205" s="66"/>
      <c r="G205" s="73"/>
      <c r="H205" s="63"/>
    </row>
    <row r="206" spans="1:8" s="4" customFormat="1" outlineLevel="1">
      <c r="A206" s="37"/>
      <c r="E206" s="66"/>
      <c r="G206" s="73"/>
      <c r="H206" s="63"/>
    </row>
    <row r="207" spans="1:8" s="4" customFormat="1" outlineLevel="1">
      <c r="A207" s="37"/>
      <c r="E207" s="66"/>
      <c r="G207" s="73"/>
      <c r="H207" s="63"/>
    </row>
    <row r="208" spans="1:8" s="4" customFormat="1" outlineLevel="1">
      <c r="A208" s="37"/>
      <c r="E208" s="66"/>
      <c r="G208" s="73"/>
      <c r="H208" s="63"/>
    </row>
    <row r="209" spans="1:8" s="4" customFormat="1" outlineLevel="1">
      <c r="A209" s="37"/>
      <c r="E209" s="66"/>
      <c r="G209" s="73"/>
      <c r="H209" s="63"/>
    </row>
    <row r="210" spans="1:8" s="4" customFormat="1" outlineLevel="1">
      <c r="A210" s="37"/>
      <c r="E210" s="66"/>
      <c r="G210" s="73"/>
      <c r="H210" s="63"/>
    </row>
    <row r="211" spans="1:8" s="4" customFormat="1" outlineLevel="1">
      <c r="A211" s="37"/>
      <c r="E211" s="66"/>
      <c r="G211" s="73"/>
      <c r="H211" s="63"/>
    </row>
    <row r="212" spans="1:8" s="4" customFormat="1" outlineLevel="1">
      <c r="A212" s="37"/>
      <c r="E212" s="66"/>
      <c r="G212" s="73"/>
      <c r="H212" s="63"/>
    </row>
    <row r="213" spans="1:8" s="4" customFormat="1" outlineLevel="1">
      <c r="A213" s="37"/>
      <c r="E213" s="66"/>
      <c r="G213" s="73"/>
      <c r="H213" s="63"/>
    </row>
    <row r="214" spans="1:8" s="4" customFormat="1" outlineLevel="1">
      <c r="A214" s="37"/>
      <c r="E214" s="66"/>
      <c r="G214" s="73"/>
      <c r="H214" s="63"/>
    </row>
    <row r="215" spans="1:8" s="4" customFormat="1" outlineLevel="1">
      <c r="A215" s="37"/>
      <c r="E215" s="66"/>
      <c r="G215" s="73"/>
      <c r="H215" s="63"/>
    </row>
    <row r="216" spans="1:8" s="4" customFormat="1">
      <c r="A216" s="37"/>
      <c r="E216" s="66"/>
      <c r="G216" s="73"/>
      <c r="H216" s="63"/>
    </row>
    <row r="217" spans="1:8" s="4" customFormat="1" outlineLevel="1">
      <c r="A217" s="37"/>
      <c r="E217" s="66"/>
      <c r="G217" s="73"/>
      <c r="H217" s="63"/>
    </row>
    <row r="218" spans="1:8" s="4" customFormat="1" outlineLevel="1">
      <c r="A218" s="37"/>
      <c r="E218" s="66"/>
      <c r="G218" s="73"/>
      <c r="H218" s="63"/>
    </row>
    <row r="219" spans="1:8" s="4" customFormat="1" outlineLevel="1">
      <c r="A219" s="37"/>
      <c r="E219" s="66"/>
      <c r="G219" s="73"/>
      <c r="H219" s="63"/>
    </row>
    <row r="220" spans="1:8" s="4" customFormat="1" outlineLevel="1">
      <c r="A220" s="37"/>
      <c r="E220" s="66"/>
      <c r="G220" s="73"/>
      <c r="H220" s="63"/>
    </row>
    <row r="221" spans="1:8" s="4" customFormat="1" outlineLevel="1">
      <c r="A221" s="37"/>
      <c r="E221" s="66"/>
      <c r="G221" s="73"/>
      <c r="H221" s="63"/>
    </row>
    <row r="222" spans="1:8" s="4" customFormat="1" outlineLevel="1">
      <c r="A222" s="37"/>
      <c r="E222" s="66"/>
      <c r="G222" s="73"/>
      <c r="H222" s="63"/>
    </row>
    <row r="223" spans="1:8" s="4" customFormat="1" outlineLevel="1">
      <c r="A223" s="37"/>
      <c r="E223" s="66"/>
      <c r="G223" s="73"/>
      <c r="H223" s="63"/>
    </row>
    <row r="224" spans="1:8" s="4" customFormat="1" outlineLevel="1">
      <c r="A224" s="37"/>
      <c r="E224" s="66"/>
      <c r="G224" s="73"/>
      <c r="H224" s="63"/>
    </row>
    <row r="225" spans="1:8" s="4" customFormat="1" outlineLevel="1">
      <c r="A225" s="37"/>
      <c r="E225" s="66"/>
      <c r="G225" s="73"/>
      <c r="H225" s="63"/>
    </row>
    <row r="226" spans="1:8" s="4" customFormat="1" outlineLevel="1">
      <c r="A226" s="37"/>
      <c r="E226" s="66"/>
      <c r="G226" s="73"/>
      <c r="H226" s="63"/>
    </row>
    <row r="227" spans="1:8" s="4" customFormat="1">
      <c r="A227" s="37"/>
      <c r="E227" s="66"/>
      <c r="G227" s="73"/>
      <c r="H227" s="63"/>
    </row>
    <row r="228" spans="1:8" s="4" customFormat="1" outlineLevel="1">
      <c r="A228" s="37"/>
      <c r="E228" s="66"/>
      <c r="G228" s="73"/>
      <c r="H228" s="63"/>
    </row>
    <row r="229" spans="1:8" s="4" customFormat="1" outlineLevel="1">
      <c r="A229" s="37"/>
      <c r="E229" s="66"/>
      <c r="G229" s="73"/>
      <c r="H229" s="63"/>
    </row>
    <row r="230" spans="1:8" s="4" customFormat="1" outlineLevel="1">
      <c r="A230" s="37"/>
      <c r="E230" s="66"/>
      <c r="G230" s="73"/>
      <c r="H230" s="63"/>
    </row>
    <row r="231" spans="1:8" s="4" customFormat="1" outlineLevel="1">
      <c r="A231" s="37"/>
      <c r="E231" s="66"/>
      <c r="G231" s="73"/>
      <c r="H231" s="63"/>
    </row>
    <row r="232" spans="1:8" s="4" customFormat="1">
      <c r="A232" s="37"/>
      <c r="E232" s="66"/>
      <c r="G232" s="73"/>
      <c r="H232" s="63"/>
    </row>
    <row r="233" spans="1:8" s="47" customFormat="1">
      <c r="A233" s="43"/>
      <c r="B233" s="4"/>
      <c r="C233" s="4"/>
      <c r="D233" s="4"/>
      <c r="E233" s="66"/>
      <c r="F233" s="4"/>
      <c r="G233" s="73"/>
      <c r="H233" s="65"/>
    </row>
    <row r="234" spans="1:8" s="47" customFormat="1">
      <c r="A234" s="43"/>
      <c r="B234" s="4"/>
      <c r="C234" s="4"/>
      <c r="D234" s="4"/>
      <c r="E234" s="66"/>
      <c r="F234" s="4"/>
      <c r="G234" s="73"/>
      <c r="H234" s="65"/>
    </row>
    <row r="235" spans="1:8" s="47" customFormat="1">
      <c r="A235" s="43"/>
      <c r="B235" s="4"/>
      <c r="C235" s="4"/>
      <c r="D235" s="4"/>
      <c r="E235" s="66"/>
      <c r="F235" s="4"/>
      <c r="G235" s="73"/>
      <c r="H235" s="65"/>
    </row>
    <row r="236" spans="1:8" s="47" customFormat="1">
      <c r="A236" s="43"/>
      <c r="B236" s="4"/>
      <c r="C236" s="4"/>
      <c r="D236" s="4"/>
      <c r="E236" s="66"/>
      <c r="F236" s="4"/>
      <c r="G236" s="73"/>
      <c r="H236" s="65"/>
    </row>
    <row r="237" spans="1:8" s="47" customFormat="1">
      <c r="B237" s="4"/>
      <c r="C237" s="4"/>
      <c r="D237" s="4"/>
      <c r="E237" s="66"/>
      <c r="F237" s="4"/>
      <c r="G237" s="73"/>
      <c r="H237" s="65"/>
    </row>
    <row r="238" spans="1:8" s="47" customFormat="1">
      <c r="B238" s="4"/>
      <c r="C238" s="4"/>
      <c r="D238" s="4"/>
      <c r="E238" s="66"/>
      <c r="F238" s="4"/>
      <c r="G238" s="73"/>
      <c r="H238" s="65"/>
    </row>
    <row r="239" spans="1:8" s="47" customFormat="1">
      <c r="B239" s="4"/>
      <c r="C239" s="4"/>
      <c r="D239" s="4"/>
      <c r="E239" s="66"/>
      <c r="F239" s="4"/>
      <c r="G239" s="73"/>
      <c r="H239" s="65"/>
    </row>
    <row r="240" spans="1:8" s="47" customFormat="1">
      <c r="B240" s="4"/>
      <c r="C240" s="4"/>
      <c r="D240" s="4"/>
      <c r="E240" s="66"/>
      <c r="F240" s="4"/>
      <c r="G240" s="73"/>
      <c r="H240" s="65"/>
    </row>
    <row r="241" spans="1:8" s="47" customFormat="1">
      <c r="B241" s="4"/>
      <c r="C241" s="4"/>
      <c r="D241" s="4"/>
      <c r="E241" s="66"/>
      <c r="F241" s="4"/>
      <c r="G241" s="73"/>
      <c r="H241" s="65"/>
    </row>
    <row r="242" spans="1:8" s="47" customFormat="1">
      <c r="B242" s="4"/>
      <c r="C242" s="4"/>
      <c r="D242" s="4"/>
      <c r="E242" s="66"/>
      <c r="F242" s="4"/>
      <c r="G242" s="73"/>
      <c r="H242" s="65"/>
    </row>
    <row r="243" spans="1:8" s="47" customFormat="1">
      <c r="A243" s="44"/>
      <c r="B243" s="4"/>
      <c r="C243" s="4"/>
      <c r="D243" s="4"/>
      <c r="E243" s="66"/>
      <c r="F243" s="4"/>
      <c r="G243" s="73"/>
      <c r="H243" s="65"/>
    </row>
  </sheetData>
  <autoFilter ref="A13:I95"/>
  <mergeCells count="6">
    <mergeCell ref="B106:G106"/>
    <mergeCell ref="H1:I1"/>
    <mergeCell ref="E99:G99"/>
    <mergeCell ref="B104:G104"/>
    <mergeCell ref="B103:G103"/>
    <mergeCell ref="B105:G105"/>
  </mergeCells>
  <conditionalFormatting sqref="G13:H13">
    <cfRule type="cellIs" dxfId="12" priority="5" stopIfTrue="1" operator="equal">
      <formula>0</formula>
    </cfRule>
  </conditionalFormatting>
  <printOptions horizontalCentered="1" verticalCentered="1"/>
  <pageMargins left="0.25" right="0.25" top="0.75" bottom="0.75" header="0.3" footer="0.3"/>
  <pageSetup paperSize="9" scale="36" fitToHeight="0" orientation="portrait" r:id="rId1"/>
  <headerFooter alignWithMargins="0">
    <oddFooter>&amp;C&amp;"-,Regular"&amp;10Página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87"/>
  <sheetViews>
    <sheetView topLeftCell="A2059" workbookViewId="0">
      <selection activeCell="A18" sqref="A18"/>
    </sheetView>
  </sheetViews>
  <sheetFormatPr defaultRowHeight="14.25"/>
  <cols>
    <col min="1" max="1" width="14.5" bestFit="1" customWidth="1"/>
    <col min="2" max="2" width="47.5" customWidth="1"/>
    <col min="3" max="3" width="11.875" bestFit="1" customWidth="1"/>
    <col min="4" max="4" width="12.25" bestFit="1" customWidth="1"/>
  </cols>
  <sheetData>
    <row r="1" spans="1:4">
      <c r="A1" s="956" t="s">
        <v>377</v>
      </c>
      <c r="B1" s="956"/>
      <c r="C1" s="956"/>
      <c r="D1" s="956"/>
    </row>
    <row r="2" spans="1:4" ht="15">
      <c r="A2" s="957" t="s">
        <v>378</v>
      </c>
      <c r="B2" s="957"/>
      <c r="C2" s="957"/>
      <c r="D2" s="957"/>
    </row>
    <row r="4" spans="1:4" ht="15.75">
      <c r="A4" s="958" t="s">
        <v>379</v>
      </c>
      <c r="B4" s="958"/>
      <c r="C4" s="958"/>
      <c r="D4" s="958"/>
    </row>
    <row r="5" spans="1:4">
      <c r="A5" s="959" t="s">
        <v>380</v>
      </c>
      <c r="B5" s="959"/>
      <c r="C5" s="959"/>
      <c r="D5" s="959"/>
    </row>
    <row r="6" spans="1:4" ht="15">
      <c r="A6" s="957" t="s">
        <v>381</v>
      </c>
      <c r="B6" s="957"/>
      <c r="C6" s="957"/>
    </row>
    <row r="9" spans="1:4">
      <c r="A9" s="266" t="s">
        <v>382</v>
      </c>
      <c r="B9" s="266" t="s">
        <v>78</v>
      </c>
      <c r="C9" s="266" t="s">
        <v>383</v>
      </c>
      <c r="D9" s="267" t="s">
        <v>384</v>
      </c>
    </row>
    <row r="10" spans="1:4">
      <c r="A10" s="268"/>
      <c r="B10" s="269"/>
      <c r="C10" s="268"/>
      <c r="D10" s="270"/>
    </row>
    <row r="11" spans="1:4">
      <c r="A11" s="268" t="s">
        <v>385</v>
      </c>
      <c r="B11" s="269" t="s">
        <v>386</v>
      </c>
      <c r="C11" s="268" t="s">
        <v>50</v>
      </c>
      <c r="D11" s="270">
        <v>205.97</v>
      </c>
    </row>
    <row r="12" spans="1:4">
      <c r="A12" s="268" t="s">
        <v>387</v>
      </c>
      <c r="B12" s="269" t="s">
        <v>388</v>
      </c>
      <c r="C12" s="268" t="s">
        <v>50</v>
      </c>
      <c r="D12" s="270">
        <v>227.11</v>
      </c>
    </row>
    <row r="13" spans="1:4">
      <c r="A13" s="268" t="s">
        <v>389</v>
      </c>
      <c r="B13" s="269" t="s">
        <v>390</v>
      </c>
      <c r="C13" s="268" t="s">
        <v>50</v>
      </c>
      <c r="D13" s="270">
        <v>196.09</v>
      </c>
    </row>
    <row r="14" spans="1:4">
      <c r="A14" s="268" t="s">
        <v>391</v>
      </c>
      <c r="B14" s="269" t="s">
        <v>392</v>
      </c>
      <c r="C14" s="268" t="s">
        <v>50</v>
      </c>
      <c r="D14" s="270">
        <v>267.60000000000002</v>
      </c>
    </row>
    <row r="15" spans="1:4">
      <c r="A15" s="268" t="s">
        <v>393</v>
      </c>
      <c r="B15" s="269" t="s">
        <v>394</v>
      </c>
      <c r="C15" s="268" t="s">
        <v>50</v>
      </c>
      <c r="D15" s="270">
        <v>222.22</v>
      </c>
    </row>
    <row r="16" spans="1:4">
      <c r="A16" s="268" t="s">
        <v>395</v>
      </c>
      <c r="B16" s="269" t="s">
        <v>396</v>
      </c>
      <c r="C16" s="268" t="s">
        <v>50</v>
      </c>
      <c r="D16" s="270">
        <v>303.20999999999998</v>
      </c>
    </row>
    <row r="17" spans="1:4">
      <c r="A17" s="268" t="s">
        <v>397</v>
      </c>
      <c r="B17" s="269" t="s">
        <v>398</v>
      </c>
      <c r="C17" s="268" t="s">
        <v>399</v>
      </c>
      <c r="D17" s="270">
        <v>1756.3</v>
      </c>
    </row>
    <row r="18" spans="1:4">
      <c r="A18" s="268" t="s">
        <v>400</v>
      </c>
      <c r="B18" s="269" t="s">
        <v>401</v>
      </c>
      <c r="C18" s="268" t="s">
        <v>399</v>
      </c>
      <c r="D18" s="270">
        <v>5965.52</v>
      </c>
    </row>
    <row r="19" spans="1:4">
      <c r="A19" s="268" t="s">
        <v>402</v>
      </c>
      <c r="B19" s="269" t="s">
        <v>403</v>
      </c>
      <c r="C19" s="268" t="s">
        <v>404</v>
      </c>
      <c r="D19" s="270">
        <v>17.86</v>
      </c>
    </row>
    <row r="20" spans="1:4" ht="28.5">
      <c r="A20" s="268" t="s">
        <v>405</v>
      </c>
      <c r="B20" s="269" t="s">
        <v>406</v>
      </c>
      <c r="C20" s="268" t="s">
        <v>50</v>
      </c>
      <c r="D20" s="270">
        <v>12.74</v>
      </c>
    </row>
    <row r="21" spans="1:4">
      <c r="A21" s="268" t="s">
        <v>407</v>
      </c>
      <c r="B21" s="269" t="s">
        <v>408</v>
      </c>
      <c r="C21" s="268" t="s">
        <v>409</v>
      </c>
      <c r="D21" s="270">
        <v>2768.78</v>
      </c>
    </row>
    <row r="22" spans="1:4">
      <c r="A22" s="268" t="s">
        <v>410</v>
      </c>
      <c r="B22" s="269" t="s">
        <v>411</v>
      </c>
      <c r="C22" s="268" t="s">
        <v>409</v>
      </c>
      <c r="D22" s="270">
        <v>3051.03</v>
      </c>
    </row>
    <row r="23" spans="1:4">
      <c r="A23" s="268" t="s">
        <v>412</v>
      </c>
      <c r="B23" s="269" t="s">
        <v>413</v>
      </c>
      <c r="C23" s="268" t="s">
        <v>414</v>
      </c>
      <c r="D23" s="270">
        <v>17685.96</v>
      </c>
    </row>
    <row r="24" spans="1:4">
      <c r="A24" s="268" t="s">
        <v>415</v>
      </c>
      <c r="B24" s="269" t="s">
        <v>416</v>
      </c>
      <c r="C24" s="268" t="s">
        <v>417</v>
      </c>
      <c r="D24" s="270">
        <v>2059.6</v>
      </c>
    </row>
    <row r="25" spans="1:4" ht="28.5">
      <c r="A25" s="268" t="s">
        <v>418</v>
      </c>
      <c r="B25" s="269" t="s">
        <v>419</v>
      </c>
      <c r="C25" s="268" t="s">
        <v>417</v>
      </c>
      <c r="D25" s="270">
        <v>5492.27</v>
      </c>
    </row>
    <row r="26" spans="1:4">
      <c r="A26" s="268" t="s">
        <v>420</v>
      </c>
      <c r="B26" s="269" t="s">
        <v>421</v>
      </c>
      <c r="C26" s="268" t="s">
        <v>50</v>
      </c>
      <c r="D26" s="270">
        <v>365.73</v>
      </c>
    </row>
    <row r="27" spans="1:4">
      <c r="A27" s="268" t="s">
        <v>422</v>
      </c>
      <c r="B27" s="269" t="s">
        <v>423</v>
      </c>
      <c r="C27" s="268" t="s">
        <v>50</v>
      </c>
      <c r="D27" s="270">
        <v>372.49</v>
      </c>
    </row>
    <row r="28" spans="1:4">
      <c r="A28" s="268" t="s">
        <v>424</v>
      </c>
      <c r="B28" s="269" t="s">
        <v>425</v>
      </c>
      <c r="C28" s="268" t="s">
        <v>50</v>
      </c>
      <c r="D28" s="270">
        <v>501.17</v>
      </c>
    </row>
    <row r="29" spans="1:4">
      <c r="A29" s="268" t="s">
        <v>426</v>
      </c>
      <c r="B29" s="269" t="s">
        <v>427</v>
      </c>
      <c r="C29" s="268" t="s">
        <v>50</v>
      </c>
      <c r="D29" s="270">
        <v>541.82000000000005</v>
      </c>
    </row>
    <row r="30" spans="1:4">
      <c r="A30" s="268" t="s">
        <v>428</v>
      </c>
      <c r="B30" s="269" t="s">
        <v>429</v>
      </c>
      <c r="C30" s="268" t="s">
        <v>50</v>
      </c>
      <c r="D30" s="270">
        <v>732.69</v>
      </c>
    </row>
    <row r="31" spans="1:4">
      <c r="A31" s="268" t="s">
        <v>430</v>
      </c>
      <c r="B31" s="269" t="s">
        <v>431</v>
      </c>
      <c r="C31" s="268" t="s">
        <v>50</v>
      </c>
      <c r="D31" s="270">
        <v>780.64</v>
      </c>
    </row>
    <row r="32" spans="1:4">
      <c r="A32" s="268" t="s">
        <v>432</v>
      </c>
      <c r="B32" s="269" t="s">
        <v>433</v>
      </c>
      <c r="C32" s="268" t="s">
        <v>50</v>
      </c>
      <c r="D32" s="270">
        <v>846.6</v>
      </c>
    </row>
    <row r="33" spans="1:4">
      <c r="A33" s="268" t="s">
        <v>434</v>
      </c>
      <c r="B33" s="269" t="s">
        <v>435</v>
      </c>
      <c r="C33" s="268" t="s">
        <v>50</v>
      </c>
      <c r="D33" s="270">
        <v>968.49</v>
      </c>
    </row>
    <row r="34" spans="1:4">
      <c r="A34" s="268" t="s">
        <v>436</v>
      </c>
      <c r="B34" s="269" t="s">
        <v>437</v>
      </c>
      <c r="C34" s="268" t="s">
        <v>50</v>
      </c>
      <c r="D34" s="270">
        <v>934.62</v>
      </c>
    </row>
    <row r="35" spans="1:4">
      <c r="A35" s="268" t="s">
        <v>438</v>
      </c>
      <c r="B35" s="269" t="s">
        <v>439</v>
      </c>
      <c r="C35" s="268" t="s">
        <v>50</v>
      </c>
      <c r="D35" s="270">
        <v>961.73</v>
      </c>
    </row>
    <row r="36" spans="1:4">
      <c r="A36" s="268" t="s">
        <v>440</v>
      </c>
      <c r="B36" s="269" t="s">
        <v>441</v>
      </c>
      <c r="C36" s="268" t="s">
        <v>50</v>
      </c>
      <c r="D36" s="270">
        <v>1110.71</v>
      </c>
    </row>
    <row r="37" spans="1:4">
      <c r="A37" s="268" t="s">
        <v>442</v>
      </c>
      <c r="B37" s="269" t="s">
        <v>443</v>
      </c>
      <c r="C37" s="268" t="s">
        <v>50</v>
      </c>
      <c r="D37" s="270">
        <v>1483.2</v>
      </c>
    </row>
    <row r="38" spans="1:4">
      <c r="A38" s="268" t="s">
        <v>444</v>
      </c>
      <c r="B38" s="269" t="s">
        <v>445</v>
      </c>
      <c r="C38" s="268" t="s">
        <v>50</v>
      </c>
      <c r="D38" s="270">
        <v>152.16</v>
      </c>
    </row>
    <row r="39" spans="1:4">
      <c r="A39" s="268" t="s">
        <v>446</v>
      </c>
      <c r="B39" s="269" t="s">
        <v>447</v>
      </c>
      <c r="C39" s="268" t="s">
        <v>50</v>
      </c>
      <c r="D39" s="270">
        <v>186.56</v>
      </c>
    </row>
    <row r="40" spans="1:4" ht="28.5">
      <c r="A40" s="268" t="s">
        <v>448</v>
      </c>
      <c r="B40" s="269" t="s">
        <v>449</v>
      </c>
      <c r="C40" s="268" t="s">
        <v>399</v>
      </c>
      <c r="D40" s="270">
        <v>2874.47</v>
      </c>
    </row>
    <row r="41" spans="1:4" ht="28.5">
      <c r="A41" s="268" t="s">
        <v>450</v>
      </c>
      <c r="B41" s="269" t="s">
        <v>451</v>
      </c>
      <c r="C41" s="268" t="s">
        <v>399</v>
      </c>
      <c r="D41" s="270">
        <v>3007.89</v>
      </c>
    </row>
    <row r="42" spans="1:4" ht="28.5">
      <c r="A42" s="268" t="s">
        <v>452</v>
      </c>
      <c r="B42" s="269" t="s">
        <v>453</v>
      </c>
      <c r="C42" s="268" t="s">
        <v>119</v>
      </c>
      <c r="D42" s="270">
        <v>2486.89</v>
      </c>
    </row>
    <row r="43" spans="1:4" ht="28.5">
      <c r="A43" s="268" t="s">
        <v>454</v>
      </c>
      <c r="B43" s="269" t="s">
        <v>455</v>
      </c>
      <c r="C43" s="268" t="s">
        <v>119</v>
      </c>
      <c r="D43" s="270">
        <v>2230.66</v>
      </c>
    </row>
    <row r="44" spans="1:4" ht="28.5">
      <c r="A44" s="268" t="s">
        <v>456</v>
      </c>
      <c r="B44" s="269" t="s">
        <v>457</v>
      </c>
      <c r="C44" s="268" t="s">
        <v>119</v>
      </c>
      <c r="D44" s="270">
        <v>2501.5</v>
      </c>
    </row>
    <row r="45" spans="1:4" ht="42.75">
      <c r="A45" s="268" t="s">
        <v>458</v>
      </c>
      <c r="B45" s="269" t="s">
        <v>459</v>
      </c>
      <c r="C45" s="268" t="s">
        <v>119</v>
      </c>
      <c r="D45" s="270">
        <v>1711.45</v>
      </c>
    </row>
    <row r="46" spans="1:4" ht="28.5">
      <c r="A46" s="268" t="s">
        <v>460</v>
      </c>
      <c r="B46" s="269" t="s">
        <v>461</v>
      </c>
      <c r="C46" s="268" t="s">
        <v>399</v>
      </c>
      <c r="D46" s="270">
        <v>5753.07</v>
      </c>
    </row>
    <row r="47" spans="1:4" ht="28.5">
      <c r="A47" s="268" t="s">
        <v>462</v>
      </c>
      <c r="B47" s="269" t="s">
        <v>463</v>
      </c>
      <c r="C47" s="268" t="s">
        <v>399</v>
      </c>
      <c r="D47" s="270">
        <v>5426.95</v>
      </c>
    </row>
    <row r="48" spans="1:4" ht="28.5">
      <c r="A48" s="268" t="s">
        <v>464</v>
      </c>
      <c r="B48" s="269" t="s">
        <v>465</v>
      </c>
      <c r="C48" s="268" t="s">
        <v>466</v>
      </c>
      <c r="D48" s="270">
        <v>5465.92</v>
      </c>
    </row>
    <row r="49" spans="1:4" ht="28.5">
      <c r="A49" s="268" t="s">
        <v>467</v>
      </c>
      <c r="B49" s="269" t="s">
        <v>468</v>
      </c>
      <c r="C49" s="268" t="s">
        <v>466</v>
      </c>
      <c r="D49" s="270">
        <v>4939.76</v>
      </c>
    </row>
    <row r="50" spans="1:4" ht="28.5">
      <c r="A50" s="268" t="s">
        <v>469</v>
      </c>
      <c r="B50" s="269" t="s">
        <v>470</v>
      </c>
      <c r="C50" s="268" t="s">
        <v>399</v>
      </c>
      <c r="D50" s="270">
        <v>4.7300000000000004</v>
      </c>
    </row>
    <row r="51" spans="1:4" ht="28.5">
      <c r="A51" s="268" t="s">
        <v>471</v>
      </c>
      <c r="B51" s="269" t="s">
        <v>472</v>
      </c>
      <c r="C51" s="268" t="s">
        <v>473</v>
      </c>
      <c r="D51" s="270">
        <v>3.36</v>
      </c>
    </row>
    <row r="52" spans="1:4" ht="28.5">
      <c r="A52" s="268" t="s">
        <v>474</v>
      </c>
      <c r="B52" s="269" t="s">
        <v>475</v>
      </c>
      <c r="C52" s="268" t="s">
        <v>50</v>
      </c>
      <c r="D52" s="270">
        <v>5.81</v>
      </c>
    </row>
    <row r="53" spans="1:4" ht="28.5">
      <c r="A53" s="268" t="s">
        <v>476</v>
      </c>
      <c r="B53" s="269" t="s">
        <v>477</v>
      </c>
      <c r="C53" s="268" t="s">
        <v>119</v>
      </c>
      <c r="D53" s="270">
        <v>11280.02</v>
      </c>
    </row>
    <row r="54" spans="1:4" ht="28.5">
      <c r="A54" s="268" t="s">
        <v>478</v>
      </c>
      <c r="B54" s="269" t="s">
        <v>479</v>
      </c>
      <c r="C54" s="268" t="s">
        <v>119</v>
      </c>
      <c r="D54" s="270">
        <v>15484.12</v>
      </c>
    </row>
    <row r="55" spans="1:4" ht="28.5">
      <c r="A55" s="268" t="s">
        <v>480</v>
      </c>
      <c r="B55" s="269" t="s">
        <v>481</v>
      </c>
      <c r="C55" s="268" t="s">
        <v>466</v>
      </c>
      <c r="D55" s="270">
        <v>4168.34</v>
      </c>
    </row>
    <row r="56" spans="1:4" ht="28.5">
      <c r="A56" s="268" t="s">
        <v>482</v>
      </c>
      <c r="B56" s="269" t="s">
        <v>483</v>
      </c>
      <c r="C56" s="268" t="s">
        <v>50</v>
      </c>
      <c r="D56" s="270">
        <v>5.83</v>
      </c>
    </row>
    <row r="57" spans="1:4" ht="28.5">
      <c r="A57" s="268" t="s">
        <v>484</v>
      </c>
      <c r="B57" s="269" t="s">
        <v>485</v>
      </c>
      <c r="C57" s="268" t="s">
        <v>119</v>
      </c>
      <c r="D57" s="270">
        <v>3400.27</v>
      </c>
    </row>
    <row r="58" spans="1:4">
      <c r="A58" s="268" t="s">
        <v>486</v>
      </c>
      <c r="B58" s="269" t="s">
        <v>487</v>
      </c>
      <c r="C58" s="268" t="s">
        <v>399</v>
      </c>
      <c r="D58" s="270">
        <v>296.06</v>
      </c>
    </row>
    <row r="59" spans="1:4" ht="28.5">
      <c r="A59" s="268" t="s">
        <v>488</v>
      </c>
      <c r="B59" s="269" t="s">
        <v>489</v>
      </c>
      <c r="C59" s="268" t="s">
        <v>50</v>
      </c>
      <c r="D59" s="270">
        <v>9.49</v>
      </c>
    </row>
    <row r="60" spans="1:4" ht="28.5">
      <c r="A60" s="268" t="s">
        <v>490</v>
      </c>
      <c r="B60" s="269" t="s">
        <v>491</v>
      </c>
      <c r="C60" s="268" t="s">
        <v>492</v>
      </c>
      <c r="D60" s="270">
        <v>2776.84</v>
      </c>
    </row>
    <row r="61" spans="1:4" ht="28.5">
      <c r="A61" s="268" t="s">
        <v>493</v>
      </c>
      <c r="B61" s="269" t="s">
        <v>494</v>
      </c>
      <c r="C61" s="268" t="s">
        <v>399</v>
      </c>
      <c r="D61" s="270">
        <v>3026.28</v>
      </c>
    </row>
    <row r="62" spans="1:4" ht="28.5">
      <c r="A62" s="268" t="s">
        <v>495</v>
      </c>
      <c r="B62" s="269" t="s">
        <v>496</v>
      </c>
      <c r="C62" s="268" t="s">
        <v>399</v>
      </c>
      <c r="D62" s="270">
        <v>3625.68</v>
      </c>
    </row>
    <row r="63" spans="1:4" ht="28.5">
      <c r="A63" s="268" t="s">
        <v>497</v>
      </c>
      <c r="B63" s="269" t="s">
        <v>498</v>
      </c>
      <c r="C63" s="268" t="s">
        <v>399</v>
      </c>
      <c r="D63" s="270">
        <v>12155.52</v>
      </c>
    </row>
    <row r="64" spans="1:4" ht="42.75">
      <c r="A64" s="268" t="s">
        <v>499</v>
      </c>
      <c r="B64" s="269" t="s">
        <v>500</v>
      </c>
      <c r="C64" s="268" t="s">
        <v>50</v>
      </c>
      <c r="D64" s="270">
        <v>3.73</v>
      </c>
    </row>
    <row r="65" spans="1:4" ht="28.5">
      <c r="A65" s="268" t="s">
        <v>501</v>
      </c>
      <c r="B65" s="269" t="s">
        <v>502</v>
      </c>
      <c r="C65" s="268" t="s">
        <v>50</v>
      </c>
      <c r="D65" s="270">
        <v>11.27</v>
      </c>
    </row>
    <row r="66" spans="1:4" ht="42.75">
      <c r="A66" s="268" t="s">
        <v>503</v>
      </c>
      <c r="B66" s="269" t="s">
        <v>504</v>
      </c>
      <c r="C66" s="268" t="s">
        <v>50</v>
      </c>
      <c r="D66" s="270">
        <v>10.93</v>
      </c>
    </row>
    <row r="67" spans="1:4">
      <c r="A67" s="268" t="s">
        <v>505</v>
      </c>
      <c r="B67" s="269" t="s">
        <v>506</v>
      </c>
      <c r="C67" s="268" t="s">
        <v>507</v>
      </c>
      <c r="D67" s="270">
        <v>5845.01</v>
      </c>
    </row>
    <row r="68" spans="1:4" ht="28.5">
      <c r="A68" s="268" t="s">
        <v>508</v>
      </c>
      <c r="B68" s="269" t="s">
        <v>509</v>
      </c>
      <c r="C68" s="268" t="s">
        <v>510</v>
      </c>
      <c r="D68" s="270">
        <v>62862.66</v>
      </c>
    </row>
    <row r="69" spans="1:4" ht="28.5">
      <c r="A69" s="268" t="s">
        <v>511</v>
      </c>
      <c r="B69" s="269" t="s">
        <v>512</v>
      </c>
      <c r="C69" s="268" t="s">
        <v>399</v>
      </c>
      <c r="D69" s="270">
        <v>222.75</v>
      </c>
    </row>
    <row r="70" spans="1:4" ht="28.5">
      <c r="A70" s="268" t="s">
        <v>513</v>
      </c>
      <c r="B70" s="269" t="s">
        <v>514</v>
      </c>
      <c r="C70" s="268" t="s">
        <v>399</v>
      </c>
      <c r="D70" s="270">
        <v>1448.4</v>
      </c>
    </row>
    <row r="71" spans="1:4" ht="28.5">
      <c r="A71" s="268" t="s">
        <v>515</v>
      </c>
      <c r="B71" s="269" t="s">
        <v>516</v>
      </c>
      <c r="C71" s="268" t="s">
        <v>399</v>
      </c>
      <c r="D71" s="270">
        <v>2308.64</v>
      </c>
    </row>
    <row r="72" spans="1:4" ht="28.5">
      <c r="A72" s="268" t="s">
        <v>517</v>
      </c>
      <c r="B72" s="269" t="s">
        <v>518</v>
      </c>
      <c r="C72" s="268" t="s">
        <v>399</v>
      </c>
      <c r="D72" s="270">
        <v>3823.46</v>
      </c>
    </row>
    <row r="73" spans="1:4" ht="28.5">
      <c r="A73" s="268" t="s">
        <v>519</v>
      </c>
      <c r="B73" s="269" t="s">
        <v>520</v>
      </c>
      <c r="C73" s="268" t="s">
        <v>521</v>
      </c>
      <c r="D73" s="270">
        <v>40733.980000000003</v>
      </c>
    </row>
    <row r="74" spans="1:4" ht="28.5">
      <c r="A74" s="268" t="s">
        <v>522</v>
      </c>
      <c r="B74" s="269" t="s">
        <v>523</v>
      </c>
      <c r="C74" s="268" t="s">
        <v>524</v>
      </c>
      <c r="D74" s="270">
        <v>1417.23</v>
      </c>
    </row>
    <row r="75" spans="1:4" ht="28.5">
      <c r="A75" s="268" t="s">
        <v>525</v>
      </c>
      <c r="B75" s="269" t="s">
        <v>526</v>
      </c>
      <c r="C75" s="268" t="s">
        <v>524</v>
      </c>
      <c r="D75" s="270">
        <v>4054.09</v>
      </c>
    </row>
    <row r="76" spans="1:4" ht="28.5">
      <c r="A76" s="268" t="s">
        <v>527</v>
      </c>
      <c r="B76" s="269" t="s">
        <v>528</v>
      </c>
      <c r="C76" s="268" t="s">
        <v>399</v>
      </c>
      <c r="D76" s="270">
        <v>266.10000000000002</v>
      </c>
    </row>
    <row r="77" spans="1:4" ht="28.5">
      <c r="A77" s="268" t="s">
        <v>529</v>
      </c>
      <c r="B77" s="269" t="s">
        <v>530</v>
      </c>
      <c r="C77" s="268" t="s">
        <v>524</v>
      </c>
      <c r="D77" s="270">
        <v>9238.1299999999992</v>
      </c>
    </row>
    <row r="78" spans="1:4" ht="42.75">
      <c r="A78" s="268" t="s">
        <v>531</v>
      </c>
      <c r="B78" s="269" t="s">
        <v>532</v>
      </c>
      <c r="C78" s="268" t="s">
        <v>524</v>
      </c>
      <c r="D78" s="270">
        <v>44277.78</v>
      </c>
    </row>
    <row r="79" spans="1:4" ht="28.5">
      <c r="A79" s="268" t="s">
        <v>533</v>
      </c>
      <c r="B79" s="269" t="s">
        <v>534</v>
      </c>
      <c r="C79" s="268" t="s">
        <v>119</v>
      </c>
      <c r="D79" s="270">
        <v>1873.8</v>
      </c>
    </row>
    <row r="80" spans="1:4" ht="42.75">
      <c r="A80" s="268" t="s">
        <v>535</v>
      </c>
      <c r="B80" s="269" t="s">
        <v>536</v>
      </c>
      <c r="C80" s="268" t="s">
        <v>524</v>
      </c>
      <c r="D80" s="270">
        <v>1873.8</v>
      </c>
    </row>
    <row r="81" spans="1:4" ht="42.75">
      <c r="A81" s="268" t="s">
        <v>537</v>
      </c>
      <c r="B81" s="269" t="s">
        <v>538</v>
      </c>
      <c r="C81" s="268" t="s">
        <v>524</v>
      </c>
      <c r="D81" s="270">
        <v>21470.66</v>
      </c>
    </row>
    <row r="82" spans="1:4" ht="28.5">
      <c r="A82" s="268" t="s">
        <v>539</v>
      </c>
      <c r="B82" s="269" t="s">
        <v>540</v>
      </c>
      <c r="C82" s="268" t="s">
        <v>524</v>
      </c>
      <c r="D82" s="270">
        <v>3082.33</v>
      </c>
    </row>
    <row r="83" spans="1:4">
      <c r="A83" s="268" t="s">
        <v>541</v>
      </c>
      <c r="B83" s="269" t="s">
        <v>542</v>
      </c>
      <c r="C83" s="268" t="s">
        <v>50</v>
      </c>
      <c r="D83" s="270">
        <v>25.6</v>
      </c>
    </row>
    <row r="84" spans="1:4">
      <c r="A84" s="268" t="s">
        <v>543</v>
      </c>
      <c r="B84" s="269" t="s">
        <v>544</v>
      </c>
      <c r="C84" s="268" t="s">
        <v>50</v>
      </c>
      <c r="D84" s="270">
        <v>85.61</v>
      </c>
    </row>
    <row r="85" spans="1:4">
      <c r="A85" s="268" t="s">
        <v>545</v>
      </c>
      <c r="B85" s="269" t="s">
        <v>546</v>
      </c>
      <c r="C85" s="268" t="s">
        <v>50</v>
      </c>
      <c r="D85" s="270">
        <v>119.86</v>
      </c>
    </row>
    <row r="86" spans="1:4">
      <c r="A86" s="268" t="s">
        <v>547</v>
      </c>
      <c r="B86" s="269" t="s">
        <v>548</v>
      </c>
      <c r="C86" s="268" t="s">
        <v>50</v>
      </c>
      <c r="D86" s="270">
        <v>222.77</v>
      </c>
    </row>
    <row r="87" spans="1:4">
      <c r="A87" s="268" t="s">
        <v>549</v>
      </c>
      <c r="B87" s="269" t="s">
        <v>550</v>
      </c>
      <c r="C87" s="268" t="s">
        <v>50</v>
      </c>
      <c r="D87" s="270">
        <v>267.33</v>
      </c>
    </row>
    <row r="88" spans="1:4">
      <c r="A88" s="268" t="s">
        <v>551</v>
      </c>
      <c r="B88" s="269" t="s">
        <v>552</v>
      </c>
      <c r="C88" s="268" t="s">
        <v>50</v>
      </c>
      <c r="D88" s="270">
        <v>176.47</v>
      </c>
    </row>
    <row r="89" spans="1:4">
      <c r="A89" s="268" t="s">
        <v>553</v>
      </c>
      <c r="B89" s="269" t="s">
        <v>554</v>
      </c>
      <c r="C89" s="268" t="s">
        <v>50</v>
      </c>
      <c r="D89" s="270">
        <v>151.26</v>
      </c>
    </row>
    <row r="90" spans="1:4" ht="28.5">
      <c r="A90" s="268" t="s">
        <v>555</v>
      </c>
      <c r="B90" s="269" t="s">
        <v>556</v>
      </c>
      <c r="C90" s="268" t="s">
        <v>50</v>
      </c>
      <c r="D90" s="270">
        <v>36.39</v>
      </c>
    </row>
    <row r="91" spans="1:4">
      <c r="A91" s="268" t="s">
        <v>557</v>
      </c>
      <c r="B91" s="269" t="s">
        <v>558</v>
      </c>
      <c r="C91" s="268" t="s">
        <v>50</v>
      </c>
      <c r="D91" s="270">
        <v>21.66</v>
      </c>
    </row>
    <row r="92" spans="1:4">
      <c r="A92" s="268" t="s">
        <v>559</v>
      </c>
      <c r="B92" s="269" t="s">
        <v>560</v>
      </c>
      <c r="C92" s="268" t="s">
        <v>399</v>
      </c>
      <c r="D92" s="270">
        <v>15.38</v>
      </c>
    </row>
    <row r="93" spans="1:4" ht="17.25">
      <c r="A93" s="268" t="s">
        <v>561</v>
      </c>
      <c r="B93" s="269" t="s">
        <v>562</v>
      </c>
      <c r="C93" s="268" t="s">
        <v>473</v>
      </c>
      <c r="D93" s="270">
        <v>129.02000000000001</v>
      </c>
    </row>
    <row r="94" spans="1:4" ht="28.5">
      <c r="A94" s="268" t="s">
        <v>563</v>
      </c>
      <c r="B94" s="269" t="s">
        <v>564</v>
      </c>
      <c r="C94" s="268" t="s">
        <v>473</v>
      </c>
      <c r="D94" s="270">
        <v>127.76</v>
      </c>
    </row>
    <row r="95" spans="1:4" ht="28.5">
      <c r="A95" s="268" t="s">
        <v>565</v>
      </c>
      <c r="B95" s="269" t="s">
        <v>566</v>
      </c>
      <c r="C95" s="268" t="s">
        <v>473</v>
      </c>
      <c r="D95" s="270">
        <v>76.56</v>
      </c>
    </row>
    <row r="96" spans="1:4" ht="17.25">
      <c r="A96" s="268" t="s">
        <v>567</v>
      </c>
      <c r="B96" s="269" t="s">
        <v>568</v>
      </c>
      <c r="C96" s="268" t="s">
        <v>569</v>
      </c>
      <c r="D96" s="270">
        <v>310.68</v>
      </c>
    </row>
    <row r="97" spans="1:4" ht="28.5">
      <c r="A97" s="268" t="s">
        <v>570</v>
      </c>
      <c r="B97" s="269" t="s">
        <v>571</v>
      </c>
      <c r="C97" s="268" t="s">
        <v>399</v>
      </c>
      <c r="D97" s="270">
        <v>105.77</v>
      </c>
    </row>
    <row r="98" spans="1:4">
      <c r="A98" s="268" t="s">
        <v>572</v>
      </c>
      <c r="B98" s="269" t="s">
        <v>573</v>
      </c>
      <c r="C98" s="268" t="s">
        <v>50</v>
      </c>
      <c r="D98" s="270">
        <v>98.94</v>
      </c>
    </row>
    <row r="99" spans="1:4">
      <c r="A99" s="268" t="s">
        <v>574</v>
      </c>
      <c r="B99" s="269" t="s">
        <v>575</v>
      </c>
      <c r="C99" s="268" t="s">
        <v>50</v>
      </c>
      <c r="D99" s="270">
        <v>109.77</v>
      </c>
    </row>
    <row r="100" spans="1:4" ht="28.5">
      <c r="A100" s="268" t="s">
        <v>576</v>
      </c>
      <c r="B100" s="269" t="s">
        <v>577</v>
      </c>
      <c r="C100" s="268" t="s">
        <v>50</v>
      </c>
      <c r="D100" s="270">
        <v>45.24</v>
      </c>
    </row>
    <row r="101" spans="1:4" ht="17.25">
      <c r="A101" s="268" t="s">
        <v>578</v>
      </c>
      <c r="B101" s="269" t="s">
        <v>579</v>
      </c>
      <c r="C101" s="268" t="s">
        <v>569</v>
      </c>
      <c r="D101" s="270">
        <v>613.11</v>
      </c>
    </row>
    <row r="102" spans="1:4" ht="17.25">
      <c r="A102" s="268" t="s">
        <v>580</v>
      </c>
      <c r="B102" s="269" t="s">
        <v>581</v>
      </c>
      <c r="C102" s="268" t="s">
        <v>569</v>
      </c>
      <c r="D102" s="270">
        <v>329.1</v>
      </c>
    </row>
    <row r="103" spans="1:4" ht="17.25">
      <c r="A103" s="268" t="s">
        <v>582</v>
      </c>
      <c r="B103" s="269" t="s">
        <v>583</v>
      </c>
      <c r="C103" s="268" t="s">
        <v>569</v>
      </c>
      <c r="D103" s="270">
        <v>348.18</v>
      </c>
    </row>
    <row r="104" spans="1:4" ht="17.25">
      <c r="A104" s="268" t="s">
        <v>584</v>
      </c>
      <c r="B104" s="269" t="s">
        <v>585</v>
      </c>
      <c r="C104" s="268" t="s">
        <v>473</v>
      </c>
      <c r="D104" s="270">
        <v>83.99</v>
      </c>
    </row>
    <row r="105" spans="1:4" ht="17.25">
      <c r="A105" s="268" t="s">
        <v>586</v>
      </c>
      <c r="B105" s="269" t="s">
        <v>587</v>
      </c>
      <c r="C105" s="268" t="s">
        <v>473</v>
      </c>
      <c r="D105" s="270">
        <v>35.520000000000003</v>
      </c>
    </row>
    <row r="106" spans="1:4" ht="17.25">
      <c r="A106" s="268" t="s">
        <v>588</v>
      </c>
      <c r="B106" s="269" t="s">
        <v>589</v>
      </c>
      <c r="C106" s="268" t="s">
        <v>569</v>
      </c>
      <c r="D106" s="270">
        <v>61.33</v>
      </c>
    </row>
    <row r="107" spans="1:4" ht="28.5">
      <c r="A107" s="268" t="s">
        <v>590</v>
      </c>
      <c r="B107" s="269" t="s">
        <v>591</v>
      </c>
      <c r="C107" s="268" t="s">
        <v>50</v>
      </c>
      <c r="D107" s="270">
        <v>1072.93</v>
      </c>
    </row>
    <row r="108" spans="1:4">
      <c r="A108" s="268" t="s">
        <v>592</v>
      </c>
      <c r="B108" s="269" t="s">
        <v>593</v>
      </c>
      <c r="C108" s="268" t="s">
        <v>399</v>
      </c>
      <c r="D108" s="270">
        <v>50.05</v>
      </c>
    </row>
    <row r="109" spans="1:4">
      <c r="A109" s="268" t="s">
        <v>594</v>
      </c>
      <c r="B109" s="269" t="s">
        <v>595</v>
      </c>
      <c r="C109" s="268" t="s">
        <v>399</v>
      </c>
      <c r="D109" s="270">
        <v>107.27</v>
      </c>
    </row>
    <row r="110" spans="1:4" ht="28.5">
      <c r="A110" s="268" t="s">
        <v>596</v>
      </c>
      <c r="B110" s="269" t="s">
        <v>597</v>
      </c>
      <c r="C110" s="268" t="s">
        <v>399</v>
      </c>
      <c r="D110" s="270">
        <v>278.97000000000003</v>
      </c>
    </row>
    <row r="111" spans="1:4">
      <c r="A111" s="268" t="s">
        <v>598</v>
      </c>
      <c r="B111" s="269" t="s">
        <v>599</v>
      </c>
      <c r="C111" s="268" t="s">
        <v>399</v>
      </c>
      <c r="D111" s="270">
        <v>386.23</v>
      </c>
    </row>
    <row r="112" spans="1:4">
      <c r="A112" s="268" t="s">
        <v>600</v>
      </c>
      <c r="B112" s="269" t="s">
        <v>601</v>
      </c>
      <c r="C112" s="268" t="s">
        <v>399</v>
      </c>
      <c r="D112" s="270">
        <v>429.16</v>
      </c>
    </row>
    <row r="113" spans="1:4" ht="28.5">
      <c r="A113" s="268" t="s">
        <v>602</v>
      </c>
      <c r="B113" s="269" t="s">
        <v>603</v>
      </c>
      <c r="C113" s="268" t="s">
        <v>604</v>
      </c>
      <c r="D113" s="270">
        <v>543.61</v>
      </c>
    </row>
    <row r="114" spans="1:4">
      <c r="A114" s="268" t="s">
        <v>605</v>
      </c>
      <c r="B114" s="269" t="s">
        <v>606</v>
      </c>
      <c r="C114" s="268" t="s">
        <v>399</v>
      </c>
      <c r="D114" s="270">
        <v>193.13</v>
      </c>
    </row>
    <row r="115" spans="1:4" ht="28.5">
      <c r="A115" s="268" t="s">
        <v>607</v>
      </c>
      <c r="B115" s="269" t="s">
        <v>608</v>
      </c>
      <c r="C115" s="268" t="s">
        <v>399</v>
      </c>
      <c r="D115" s="270">
        <v>314.73</v>
      </c>
    </row>
    <row r="116" spans="1:4">
      <c r="A116" s="268" t="s">
        <v>609</v>
      </c>
      <c r="B116" s="269" t="s">
        <v>610</v>
      </c>
      <c r="C116" s="268" t="s">
        <v>399</v>
      </c>
      <c r="D116" s="270">
        <v>185.95</v>
      </c>
    </row>
    <row r="117" spans="1:4" ht="28.5">
      <c r="A117" s="268" t="s">
        <v>611</v>
      </c>
      <c r="B117" s="269" t="s">
        <v>612</v>
      </c>
      <c r="C117" s="268" t="s">
        <v>399</v>
      </c>
      <c r="D117" s="270">
        <v>143.04</v>
      </c>
    </row>
    <row r="118" spans="1:4">
      <c r="A118" s="268" t="s">
        <v>613</v>
      </c>
      <c r="B118" s="269" t="s">
        <v>614</v>
      </c>
      <c r="C118" s="268" t="s">
        <v>50</v>
      </c>
      <c r="D118" s="270">
        <v>2</v>
      </c>
    </row>
    <row r="119" spans="1:4">
      <c r="A119" s="268" t="s">
        <v>615</v>
      </c>
      <c r="B119" s="269" t="s">
        <v>616</v>
      </c>
      <c r="C119" s="268" t="s">
        <v>50</v>
      </c>
      <c r="D119" s="270">
        <v>90.59</v>
      </c>
    </row>
    <row r="120" spans="1:4">
      <c r="A120" s="268" t="s">
        <v>617</v>
      </c>
      <c r="B120" s="269" t="s">
        <v>618</v>
      </c>
      <c r="C120" s="268" t="s">
        <v>50</v>
      </c>
      <c r="D120" s="270">
        <v>94.45</v>
      </c>
    </row>
    <row r="121" spans="1:4">
      <c r="A121" s="268" t="s">
        <v>619</v>
      </c>
      <c r="B121" s="269" t="s">
        <v>620</v>
      </c>
      <c r="C121" s="268" t="s">
        <v>50</v>
      </c>
      <c r="D121" s="270">
        <v>100.53</v>
      </c>
    </row>
    <row r="122" spans="1:4">
      <c r="A122" s="268" t="s">
        <v>621</v>
      </c>
      <c r="B122" s="269" t="s">
        <v>622</v>
      </c>
      <c r="C122" s="268" t="s">
        <v>50</v>
      </c>
      <c r="D122" s="270">
        <v>106.13</v>
      </c>
    </row>
    <row r="123" spans="1:4">
      <c r="A123" s="268" t="s">
        <v>623</v>
      </c>
      <c r="B123" s="269" t="s">
        <v>624</v>
      </c>
      <c r="C123" s="268" t="s">
        <v>50</v>
      </c>
      <c r="D123" s="270">
        <v>93.51</v>
      </c>
    </row>
    <row r="124" spans="1:4" ht="17.25">
      <c r="A124" s="268" t="s">
        <v>625</v>
      </c>
      <c r="B124" s="269" t="s">
        <v>626</v>
      </c>
      <c r="C124" s="268" t="s">
        <v>569</v>
      </c>
      <c r="D124" s="270">
        <v>563.08000000000004</v>
      </c>
    </row>
    <row r="125" spans="1:4">
      <c r="A125" s="268" t="s">
        <v>627</v>
      </c>
      <c r="B125" s="269" t="s">
        <v>628</v>
      </c>
      <c r="C125" s="268" t="s">
        <v>50</v>
      </c>
      <c r="D125" s="270">
        <v>71.55</v>
      </c>
    </row>
    <row r="126" spans="1:4">
      <c r="A126" s="268" t="s">
        <v>629</v>
      </c>
      <c r="B126" s="269" t="s">
        <v>630</v>
      </c>
      <c r="C126" s="268" t="s">
        <v>50</v>
      </c>
      <c r="D126" s="270">
        <v>2.4</v>
      </c>
    </row>
    <row r="127" spans="1:4" ht="42.75">
      <c r="A127" s="268" t="s">
        <v>631</v>
      </c>
      <c r="B127" s="269" t="s">
        <v>632</v>
      </c>
      <c r="C127" s="268" t="s">
        <v>50</v>
      </c>
      <c r="D127" s="270">
        <v>138.26</v>
      </c>
    </row>
    <row r="128" spans="1:4" ht="42.75">
      <c r="A128" s="268" t="s">
        <v>633</v>
      </c>
      <c r="B128" s="269" t="s">
        <v>634</v>
      </c>
      <c r="C128" s="268" t="s">
        <v>50</v>
      </c>
      <c r="D128" s="270">
        <v>74.28</v>
      </c>
    </row>
    <row r="129" spans="1:4" ht="42.75">
      <c r="A129" s="268" t="s">
        <v>635</v>
      </c>
      <c r="B129" s="269" t="s">
        <v>636</v>
      </c>
      <c r="C129" s="268" t="s">
        <v>399</v>
      </c>
      <c r="D129" s="270">
        <v>403.52</v>
      </c>
    </row>
    <row r="130" spans="1:4" ht="28.5">
      <c r="A130" s="268" t="s">
        <v>637</v>
      </c>
      <c r="B130" s="269" t="s">
        <v>638</v>
      </c>
      <c r="C130" s="268" t="s">
        <v>473</v>
      </c>
      <c r="D130" s="270">
        <v>0.63</v>
      </c>
    </row>
    <row r="131" spans="1:4" ht="17.25">
      <c r="A131" s="268" t="s">
        <v>639</v>
      </c>
      <c r="B131" s="269" t="s">
        <v>640</v>
      </c>
      <c r="C131" s="268" t="s">
        <v>473</v>
      </c>
      <c r="D131" s="270">
        <v>1.08</v>
      </c>
    </row>
    <row r="132" spans="1:4" ht="17.25">
      <c r="A132" s="268" t="s">
        <v>641</v>
      </c>
      <c r="B132" s="269" t="s">
        <v>642</v>
      </c>
      <c r="C132" s="268" t="s">
        <v>473</v>
      </c>
      <c r="D132" s="270">
        <v>6.02</v>
      </c>
    </row>
    <row r="133" spans="1:4">
      <c r="A133" s="268" t="s">
        <v>643</v>
      </c>
      <c r="B133" s="269" t="s">
        <v>644</v>
      </c>
      <c r="C133" s="268" t="s">
        <v>399</v>
      </c>
      <c r="D133" s="270">
        <v>107.37</v>
      </c>
    </row>
    <row r="134" spans="1:4">
      <c r="A134" s="268" t="s">
        <v>645</v>
      </c>
      <c r="B134" s="269" t="s">
        <v>646</v>
      </c>
      <c r="C134" s="268" t="s">
        <v>399</v>
      </c>
      <c r="D134" s="270">
        <v>32.93</v>
      </c>
    </row>
    <row r="135" spans="1:4" ht="17.25">
      <c r="A135" s="268" t="s">
        <v>647</v>
      </c>
      <c r="B135" s="269" t="s">
        <v>648</v>
      </c>
      <c r="C135" s="268" t="s">
        <v>473</v>
      </c>
      <c r="D135" s="270">
        <v>0.91</v>
      </c>
    </row>
    <row r="136" spans="1:4" ht="17.25">
      <c r="A136" s="268" t="s">
        <v>649</v>
      </c>
      <c r="B136" s="269" t="s">
        <v>650</v>
      </c>
      <c r="C136" s="268" t="s">
        <v>569</v>
      </c>
      <c r="D136" s="270">
        <v>4.74</v>
      </c>
    </row>
    <row r="137" spans="1:4" ht="28.5">
      <c r="A137" s="268" t="s">
        <v>651</v>
      </c>
      <c r="B137" s="269" t="s">
        <v>652</v>
      </c>
      <c r="C137" s="268" t="s">
        <v>569</v>
      </c>
      <c r="D137" s="270">
        <v>11.47</v>
      </c>
    </row>
    <row r="138" spans="1:4" ht="17.25">
      <c r="A138" s="268" t="s">
        <v>653</v>
      </c>
      <c r="B138" s="269" t="s">
        <v>654</v>
      </c>
      <c r="C138" s="268" t="s">
        <v>569</v>
      </c>
      <c r="D138" s="270">
        <v>39.130000000000003</v>
      </c>
    </row>
    <row r="139" spans="1:4" ht="17.25">
      <c r="A139" s="268" t="s">
        <v>655</v>
      </c>
      <c r="B139" s="269" t="s">
        <v>656</v>
      </c>
      <c r="C139" s="268" t="s">
        <v>569</v>
      </c>
      <c r="D139" s="270">
        <v>62.47</v>
      </c>
    </row>
    <row r="140" spans="1:4" ht="17.25">
      <c r="A140" s="268" t="s">
        <v>657</v>
      </c>
      <c r="B140" s="269" t="s">
        <v>658</v>
      </c>
      <c r="C140" s="268" t="s">
        <v>569</v>
      </c>
      <c r="D140" s="270">
        <v>24.82</v>
      </c>
    </row>
    <row r="141" spans="1:4" ht="17.25">
      <c r="A141" s="268" t="s">
        <v>659</v>
      </c>
      <c r="B141" s="269" t="s">
        <v>660</v>
      </c>
      <c r="C141" s="268" t="s">
        <v>569</v>
      </c>
      <c r="D141" s="270">
        <v>4.74</v>
      </c>
    </row>
    <row r="142" spans="1:4" ht="17.25">
      <c r="A142" s="268" t="s">
        <v>661</v>
      </c>
      <c r="B142" s="269" t="s">
        <v>662</v>
      </c>
      <c r="C142" s="268" t="s">
        <v>569</v>
      </c>
      <c r="D142" s="270">
        <v>10.5</v>
      </c>
    </row>
    <row r="143" spans="1:4" ht="17.25">
      <c r="A143" s="268" t="s">
        <v>663</v>
      </c>
      <c r="B143" s="269" t="s">
        <v>664</v>
      </c>
      <c r="C143" s="268" t="s">
        <v>569</v>
      </c>
      <c r="D143" s="270">
        <v>8.9</v>
      </c>
    </row>
    <row r="144" spans="1:4" ht="28.5">
      <c r="A144" s="268" t="s">
        <v>665</v>
      </c>
      <c r="B144" s="269" t="s">
        <v>666</v>
      </c>
      <c r="C144" s="268" t="s">
        <v>569</v>
      </c>
      <c r="D144" s="270">
        <v>4.43</v>
      </c>
    </row>
    <row r="145" spans="1:4" ht="28.5">
      <c r="A145" s="268" t="s">
        <v>667</v>
      </c>
      <c r="B145" s="269" t="s">
        <v>668</v>
      </c>
      <c r="C145" s="268" t="s">
        <v>569</v>
      </c>
      <c r="D145" s="270">
        <v>36.840000000000003</v>
      </c>
    </row>
    <row r="146" spans="1:4" ht="17.25">
      <c r="A146" s="268" t="s">
        <v>669</v>
      </c>
      <c r="B146" s="269" t="s">
        <v>670</v>
      </c>
      <c r="C146" s="268" t="s">
        <v>671</v>
      </c>
      <c r="D146" s="270">
        <v>8.92</v>
      </c>
    </row>
    <row r="147" spans="1:4" ht="17.25">
      <c r="A147" s="268" t="s">
        <v>672</v>
      </c>
      <c r="B147" s="269" t="s">
        <v>673</v>
      </c>
      <c r="C147" s="268" t="s">
        <v>671</v>
      </c>
      <c r="D147" s="270">
        <v>5.25</v>
      </c>
    </row>
    <row r="148" spans="1:4" ht="17.25">
      <c r="A148" s="268" t="s">
        <v>674</v>
      </c>
      <c r="B148" s="269" t="s">
        <v>675</v>
      </c>
      <c r="C148" s="268" t="s">
        <v>671</v>
      </c>
      <c r="D148" s="270">
        <v>4.08</v>
      </c>
    </row>
    <row r="149" spans="1:4" ht="17.25">
      <c r="A149" s="268" t="s">
        <v>676</v>
      </c>
      <c r="B149" s="269" t="s">
        <v>677</v>
      </c>
      <c r="C149" s="268" t="s">
        <v>671</v>
      </c>
      <c r="D149" s="270">
        <v>3.41</v>
      </c>
    </row>
    <row r="150" spans="1:4" ht="17.25">
      <c r="A150" s="268" t="s">
        <v>678</v>
      </c>
      <c r="B150" s="269" t="s">
        <v>679</v>
      </c>
      <c r="C150" s="268" t="s">
        <v>671</v>
      </c>
      <c r="D150" s="270">
        <v>3.01</v>
      </c>
    </row>
    <row r="151" spans="1:4" ht="17.25">
      <c r="A151" s="268" t="s">
        <v>680</v>
      </c>
      <c r="B151" s="269" t="s">
        <v>681</v>
      </c>
      <c r="C151" s="268" t="s">
        <v>671</v>
      </c>
      <c r="D151" s="270">
        <v>2.37</v>
      </c>
    </row>
    <row r="152" spans="1:4" ht="17.25">
      <c r="A152" s="268" t="s">
        <v>682</v>
      </c>
      <c r="B152" s="269" t="s">
        <v>683</v>
      </c>
      <c r="C152" s="268" t="s">
        <v>671</v>
      </c>
      <c r="D152" s="270">
        <v>11.48</v>
      </c>
    </row>
    <row r="153" spans="1:4" ht="17.25">
      <c r="A153" s="268" t="s">
        <v>684</v>
      </c>
      <c r="B153" s="269" t="s">
        <v>685</v>
      </c>
      <c r="C153" s="268" t="s">
        <v>671</v>
      </c>
      <c r="D153" s="270">
        <v>8.3699999999999992</v>
      </c>
    </row>
    <row r="154" spans="1:4" ht="17.25">
      <c r="A154" s="268" t="s">
        <v>686</v>
      </c>
      <c r="B154" s="269" t="s">
        <v>687</v>
      </c>
      <c r="C154" s="268" t="s">
        <v>671</v>
      </c>
      <c r="D154" s="270">
        <v>8.35</v>
      </c>
    </row>
    <row r="155" spans="1:4" ht="17.25">
      <c r="A155" s="268" t="s">
        <v>688</v>
      </c>
      <c r="B155" s="269" t="s">
        <v>689</v>
      </c>
      <c r="C155" s="268" t="s">
        <v>671</v>
      </c>
      <c r="D155" s="270">
        <v>5.75</v>
      </c>
    </row>
    <row r="156" spans="1:4" ht="17.25">
      <c r="A156" s="268" t="s">
        <v>690</v>
      </c>
      <c r="B156" s="269" t="s">
        <v>691</v>
      </c>
      <c r="C156" s="268" t="s">
        <v>671</v>
      </c>
      <c r="D156" s="270">
        <v>9.5500000000000007</v>
      </c>
    </row>
    <row r="157" spans="1:4" ht="17.25">
      <c r="A157" s="268" t="s">
        <v>692</v>
      </c>
      <c r="B157" s="269" t="s">
        <v>693</v>
      </c>
      <c r="C157" s="268" t="s">
        <v>671</v>
      </c>
      <c r="D157" s="270">
        <v>5.97</v>
      </c>
    </row>
    <row r="158" spans="1:4" ht="28.5">
      <c r="A158" s="268" t="s">
        <v>694</v>
      </c>
      <c r="B158" s="269" t="s">
        <v>695</v>
      </c>
      <c r="C158" s="268" t="s">
        <v>569</v>
      </c>
      <c r="D158" s="270">
        <v>6.2</v>
      </c>
    </row>
    <row r="159" spans="1:4" ht="17.25">
      <c r="A159" s="268" t="s">
        <v>696</v>
      </c>
      <c r="B159" s="269" t="s">
        <v>697</v>
      </c>
      <c r="C159" s="268" t="s">
        <v>569</v>
      </c>
      <c r="D159" s="270">
        <v>270.35000000000002</v>
      </c>
    </row>
    <row r="160" spans="1:4" ht="17.25">
      <c r="A160" s="268" t="s">
        <v>698</v>
      </c>
      <c r="B160" s="269" t="s">
        <v>699</v>
      </c>
      <c r="C160" s="268" t="s">
        <v>569</v>
      </c>
      <c r="D160" s="270">
        <v>255.25</v>
      </c>
    </row>
    <row r="161" spans="1:4" ht="17.25">
      <c r="A161" s="268" t="s">
        <v>700</v>
      </c>
      <c r="B161" s="269" t="s">
        <v>701</v>
      </c>
      <c r="C161" s="268" t="s">
        <v>569</v>
      </c>
      <c r="D161" s="270">
        <v>148.83000000000001</v>
      </c>
    </row>
    <row r="162" spans="1:4" ht="17.25">
      <c r="A162" s="268" t="s">
        <v>702</v>
      </c>
      <c r="B162" s="269" t="s">
        <v>703</v>
      </c>
      <c r="C162" s="268" t="s">
        <v>569</v>
      </c>
      <c r="D162" s="270">
        <v>4.43</v>
      </c>
    </row>
    <row r="163" spans="1:4">
      <c r="A163" s="268" t="s">
        <v>704</v>
      </c>
      <c r="B163" s="269" t="s">
        <v>705</v>
      </c>
      <c r="C163" s="268" t="s">
        <v>50</v>
      </c>
      <c r="D163" s="270">
        <v>12.9</v>
      </c>
    </row>
    <row r="164" spans="1:4" ht="28.5">
      <c r="A164" s="268" t="s">
        <v>706</v>
      </c>
      <c r="B164" s="269" t="s">
        <v>707</v>
      </c>
      <c r="C164" s="268" t="s">
        <v>473</v>
      </c>
      <c r="D164" s="270">
        <v>43.19</v>
      </c>
    </row>
    <row r="165" spans="1:4" ht="28.5">
      <c r="A165" s="268" t="s">
        <v>708</v>
      </c>
      <c r="B165" s="269" t="s">
        <v>709</v>
      </c>
      <c r="C165" s="268" t="s">
        <v>473</v>
      </c>
      <c r="D165" s="270">
        <v>49.56</v>
      </c>
    </row>
    <row r="166" spans="1:4" ht="28.5">
      <c r="A166" s="268" t="s">
        <v>710</v>
      </c>
      <c r="B166" s="269" t="s">
        <v>711</v>
      </c>
      <c r="C166" s="268" t="s">
        <v>473</v>
      </c>
      <c r="D166" s="270">
        <v>55.96</v>
      </c>
    </row>
    <row r="167" spans="1:4" ht="28.5">
      <c r="A167" s="268" t="s">
        <v>712</v>
      </c>
      <c r="B167" s="269" t="s">
        <v>713</v>
      </c>
      <c r="C167" s="268" t="s">
        <v>473</v>
      </c>
      <c r="D167" s="270">
        <v>62.31</v>
      </c>
    </row>
    <row r="168" spans="1:4" ht="28.5">
      <c r="A168" s="268" t="s">
        <v>714</v>
      </c>
      <c r="B168" s="269" t="s">
        <v>715</v>
      </c>
      <c r="C168" s="268" t="s">
        <v>473</v>
      </c>
      <c r="D168" s="270">
        <v>71.86</v>
      </c>
    </row>
    <row r="169" spans="1:4" ht="28.5">
      <c r="A169" s="268" t="s">
        <v>716</v>
      </c>
      <c r="B169" s="269" t="s">
        <v>717</v>
      </c>
      <c r="C169" s="268" t="s">
        <v>473</v>
      </c>
      <c r="D169" s="270">
        <v>79.900000000000006</v>
      </c>
    </row>
    <row r="170" spans="1:4" ht="28.5">
      <c r="A170" s="268" t="s">
        <v>718</v>
      </c>
      <c r="B170" s="269" t="s">
        <v>719</v>
      </c>
      <c r="C170" s="268" t="s">
        <v>473</v>
      </c>
      <c r="D170" s="270">
        <v>45.63</v>
      </c>
    </row>
    <row r="171" spans="1:4" ht="28.5">
      <c r="A171" s="268" t="s">
        <v>720</v>
      </c>
      <c r="B171" s="269" t="s">
        <v>721</v>
      </c>
      <c r="C171" s="268" t="s">
        <v>473</v>
      </c>
      <c r="D171" s="270">
        <v>52.4</v>
      </c>
    </row>
    <row r="172" spans="1:4" ht="28.5">
      <c r="A172" s="268" t="s">
        <v>722</v>
      </c>
      <c r="B172" s="269" t="s">
        <v>723</v>
      </c>
      <c r="C172" s="268" t="s">
        <v>473</v>
      </c>
      <c r="D172" s="270">
        <v>59.11</v>
      </c>
    </row>
    <row r="173" spans="1:4" ht="28.5">
      <c r="A173" s="268" t="s">
        <v>724</v>
      </c>
      <c r="B173" s="269" t="s">
        <v>725</v>
      </c>
      <c r="C173" s="268" t="s">
        <v>473</v>
      </c>
      <c r="D173" s="270">
        <v>65.87</v>
      </c>
    </row>
    <row r="174" spans="1:4" ht="28.5">
      <c r="A174" s="268" t="s">
        <v>726</v>
      </c>
      <c r="B174" s="269" t="s">
        <v>727</v>
      </c>
      <c r="C174" s="268" t="s">
        <v>473</v>
      </c>
      <c r="D174" s="270">
        <v>76</v>
      </c>
    </row>
    <row r="175" spans="1:4" ht="28.5">
      <c r="A175" s="268" t="s">
        <v>728</v>
      </c>
      <c r="B175" s="269" t="s">
        <v>729</v>
      </c>
      <c r="C175" s="268" t="s">
        <v>473</v>
      </c>
      <c r="D175" s="270">
        <v>84.39</v>
      </c>
    </row>
    <row r="176" spans="1:4" ht="28.5">
      <c r="A176" s="268" t="s">
        <v>730</v>
      </c>
      <c r="B176" s="269" t="s">
        <v>731</v>
      </c>
      <c r="C176" s="268" t="s">
        <v>473</v>
      </c>
      <c r="D176" s="270">
        <v>48.08</v>
      </c>
    </row>
    <row r="177" spans="1:4" ht="28.5">
      <c r="A177" s="268" t="s">
        <v>732</v>
      </c>
      <c r="B177" s="269" t="s">
        <v>733</v>
      </c>
      <c r="C177" s="268" t="s">
        <v>473</v>
      </c>
      <c r="D177" s="270">
        <v>55.21</v>
      </c>
    </row>
    <row r="178" spans="1:4" ht="28.5">
      <c r="A178" s="268" t="s">
        <v>734</v>
      </c>
      <c r="B178" s="269" t="s">
        <v>735</v>
      </c>
      <c r="C178" s="268" t="s">
        <v>473</v>
      </c>
      <c r="D178" s="270">
        <v>62.31</v>
      </c>
    </row>
    <row r="179" spans="1:4" ht="28.5">
      <c r="A179" s="268" t="s">
        <v>736</v>
      </c>
      <c r="B179" s="269" t="s">
        <v>737</v>
      </c>
      <c r="C179" s="268" t="s">
        <v>473</v>
      </c>
      <c r="D179" s="270">
        <v>69.45</v>
      </c>
    </row>
    <row r="180" spans="1:4" ht="28.5">
      <c r="A180" s="268" t="s">
        <v>738</v>
      </c>
      <c r="B180" s="269" t="s">
        <v>739</v>
      </c>
      <c r="C180" s="268" t="s">
        <v>473</v>
      </c>
      <c r="D180" s="270">
        <v>80.11</v>
      </c>
    </row>
    <row r="181" spans="1:4" ht="28.5">
      <c r="A181" s="268" t="s">
        <v>740</v>
      </c>
      <c r="B181" s="269" t="s">
        <v>741</v>
      </c>
      <c r="C181" s="268" t="s">
        <v>473</v>
      </c>
      <c r="D181" s="270">
        <v>89.08</v>
      </c>
    </row>
    <row r="182" spans="1:4" ht="28.5">
      <c r="A182" s="268" t="s">
        <v>742</v>
      </c>
      <c r="B182" s="269" t="s">
        <v>743</v>
      </c>
      <c r="C182" s="268" t="s">
        <v>473</v>
      </c>
      <c r="D182" s="270">
        <v>50.49</v>
      </c>
    </row>
    <row r="183" spans="1:4" ht="28.5">
      <c r="A183" s="268" t="s">
        <v>744</v>
      </c>
      <c r="B183" s="269" t="s">
        <v>745</v>
      </c>
      <c r="C183" s="268" t="s">
        <v>473</v>
      </c>
      <c r="D183" s="270">
        <v>58.03</v>
      </c>
    </row>
    <row r="184" spans="1:4" ht="28.5">
      <c r="A184" s="268" t="s">
        <v>746</v>
      </c>
      <c r="B184" s="269" t="s">
        <v>747</v>
      </c>
      <c r="C184" s="268" t="s">
        <v>473</v>
      </c>
      <c r="D184" s="270">
        <v>65.48</v>
      </c>
    </row>
    <row r="185" spans="1:4" ht="28.5">
      <c r="A185" s="268" t="s">
        <v>748</v>
      </c>
      <c r="B185" s="269" t="s">
        <v>749</v>
      </c>
      <c r="C185" s="268" t="s">
        <v>473</v>
      </c>
      <c r="D185" s="270">
        <v>72.97</v>
      </c>
    </row>
    <row r="186" spans="1:4" ht="28.5">
      <c r="A186" s="268" t="s">
        <v>750</v>
      </c>
      <c r="B186" s="269" t="s">
        <v>751</v>
      </c>
      <c r="C186" s="268" t="s">
        <v>473</v>
      </c>
      <c r="D186" s="270">
        <v>84.22</v>
      </c>
    </row>
    <row r="187" spans="1:4" ht="28.5">
      <c r="A187" s="268" t="s">
        <v>752</v>
      </c>
      <c r="B187" s="269" t="s">
        <v>753</v>
      </c>
      <c r="C187" s="268" t="s">
        <v>473</v>
      </c>
      <c r="D187" s="270">
        <v>93.59</v>
      </c>
    </row>
    <row r="188" spans="1:4" ht="28.5">
      <c r="A188" s="268" t="s">
        <v>754</v>
      </c>
      <c r="B188" s="269" t="s">
        <v>755</v>
      </c>
      <c r="C188" s="268" t="s">
        <v>473</v>
      </c>
      <c r="D188" s="270">
        <v>66.42</v>
      </c>
    </row>
    <row r="189" spans="1:4" ht="28.5">
      <c r="A189" s="268" t="s">
        <v>756</v>
      </c>
      <c r="B189" s="269" t="s">
        <v>757</v>
      </c>
      <c r="C189" s="268" t="s">
        <v>473</v>
      </c>
      <c r="D189" s="270">
        <v>75.040000000000006</v>
      </c>
    </row>
    <row r="190" spans="1:4" ht="28.5">
      <c r="A190" s="268" t="s">
        <v>758</v>
      </c>
      <c r="B190" s="269" t="s">
        <v>759</v>
      </c>
      <c r="C190" s="268" t="s">
        <v>473</v>
      </c>
      <c r="D190" s="270">
        <v>83.64</v>
      </c>
    </row>
    <row r="191" spans="1:4" ht="28.5">
      <c r="A191" s="268" t="s">
        <v>760</v>
      </c>
      <c r="B191" s="269" t="s">
        <v>761</v>
      </c>
      <c r="C191" s="268" t="s">
        <v>473</v>
      </c>
      <c r="D191" s="270">
        <v>96.57</v>
      </c>
    </row>
    <row r="192" spans="1:4" ht="28.5">
      <c r="A192" s="268" t="s">
        <v>762</v>
      </c>
      <c r="B192" s="269" t="s">
        <v>763</v>
      </c>
      <c r="C192" s="268" t="s">
        <v>473</v>
      </c>
      <c r="D192" s="270">
        <v>107.45</v>
      </c>
    </row>
    <row r="193" spans="1:4" ht="28.5">
      <c r="A193" s="268" t="s">
        <v>764</v>
      </c>
      <c r="B193" s="269" t="s">
        <v>765</v>
      </c>
      <c r="C193" s="268" t="s">
        <v>473</v>
      </c>
      <c r="D193" s="270">
        <v>144.16</v>
      </c>
    </row>
    <row r="194" spans="1:4" ht="28.5">
      <c r="A194" s="268" t="s">
        <v>766</v>
      </c>
      <c r="B194" s="269" t="s">
        <v>767</v>
      </c>
      <c r="C194" s="268" t="s">
        <v>473</v>
      </c>
      <c r="D194" s="270">
        <v>159.11000000000001</v>
      </c>
    </row>
    <row r="195" spans="1:4" ht="28.5">
      <c r="A195" s="268" t="s">
        <v>768</v>
      </c>
      <c r="B195" s="269" t="s">
        <v>769</v>
      </c>
      <c r="C195" s="268" t="s">
        <v>473</v>
      </c>
      <c r="D195" s="270">
        <v>170.35</v>
      </c>
    </row>
    <row r="196" spans="1:4" ht="28.5">
      <c r="A196" s="268" t="s">
        <v>770</v>
      </c>
      <c r="B196" s="269" t="s">
        <v>771</v>
      </c>
      <c r="C196" s="268" t="s">
        <v>473</v>
      </c>
      <c r="D196" s="270">
        <v>166.61</v>
      </c>
    </row>
    <row r="197" spans="1:4" ht="28.5">
      <c r="A197" s="268" t="s">
        <v>772</v>
      </c>
      <c r="B197" s="269" t="s">
        <v>773</v>
      </c>
      <c r="C197" s="268" t="s">
        <v>473</v>
      </c>
      <c r="D197" s="270">
        <v>181.57</v>
      </c>
    </row>
    <row r="198" spans="1:4" ht="28.5">
      <c r="A198" s="268" t="s">
        <v>774</v>
      </c>
      <c r="B198" s="269" t="s">
        <v>775</v>
      </c>
      <c r="C198" s="268" t="s">
        <v>473</v>
      </c>
      <c r="D198" s="270">
        <v>189.08</v>
      </c>
    </row>
    <row r="199" spans="1:4" ht="28.5">
      <c r="A199" s="268" t="s">
        <v>776</v>
      </c>
      <c r="B199" s="269" t="s">
        <v>777</v>
      </c>
      <c r="C199" s="268" t="s">
        <v>473</v>
      </c>
      <c r="D199" s="270">
        <v>48.08</v>
      </c>
    </row>
    <row r="200" spans="1:4" ht="28.5">
      <c r="A200" s="268" t="s">
        <v>778</v>
      </c>
      <c r="B200" s="269" t="s">
        <v>779</v>
      </c>
      <c r="C200" s="268" t="s">
        <v>473</v>
      </c>
      <c r="D200" s="270">
        <v>55.21</v>
      </c>
    </row>
    <row r="201" spans="1:4" ht="28.5">
      <c r="A201" s="268" t="s">
        <v>780</v>
      </c>
      <c r="B201" s="269" t="s">
        <v>781</v>
      </c>
      <c r="C201" s="268" t="s">
        <v>473</v>
      </c>
      <c r="D201" s="270">
        <v>62.31</v>
      </c>
    </row>
    <row r="202" spans="1:4" ht="28.5">
      <c r="A202" s="268" t="s">
        <v>782</v>
      </c>
      <c r="B202" s="269" t="s">
        <v>783</v>
      </c>
      <c r="C202" s="268" t="s">
        <v>473</v>
      </c>
      <c r="D202" s="270">
        <v>69.45</v>
      </c>
    </row>
    <row r="203" spans="1:4" ht="28.5">
      <c r="A203" s="268" t="s">
        <v>784</v>
      </c>
      <c r="B203" s="269" t="s">
        <v>785</v>
      </c>
      <c r="C203" s="268" t="s">
        <v>473</v>
      </c>
      <c r="D203" s="270">
        <v>50.49</v>
      </c>
    </row>
    <row r="204" spans="1:4" ht="28.5">
      <c r="A204" s="268" t="s">
        <v>786</v>
      </c>
      <c r="B204" s="269" t="s">
        <v>787</v>
      </c>
      <c r="C204" s="268" t="s">
        <v>473</v>
      </c>
      <c r="D204" s="270">
        <v>58.03</v>
      </c>
    </row>
    <row r="205" spans="1:4" ht="28.5">
      <c r="A205" s="268" t="s">
        <v>788</v>
      </c>
      <c r="B205" s="269" t="s">
        <v>789</v>
      </c>
      <c r="C205" s="268" t="s">
        <v>473</v>
      </c>
      <c r="D205" s="270">
        <v>65.48</v>
      </c>
    </row>
    <row r="206" spans="1:4" ht="28.5">
      <c r="A206" s="268" t="s">
        <v>790</v>
      </c>
      <c r="B206" s="269" t="s">
        <v>791</v>
      </c>
      <c r="C206" s="268" t="s">
        <v>473</v>
      </c>
      <c r="D206" s="270">
        <v>72.97</v>
      </c>
    </row>
    <row r="207" spans="1:4" ht="17.25">
      <c r="A207" s="268" t="s">
        <v>792</v>
      </c>
      <c r="B207" s="269" t="s">
        <v>793</v>
      </c>
      <c r="C207" s="268" t="s">
        <v>473</v>
      </c>
      <c r="D207" s="270">
        <v>2.59</v>
      </c>
    </row>
    <row r="208" spans="1:4" ht="17.25">
      <c r="A208" s="268" t="s">
        <v>794</v>
      </c>
      <c r="B208" s="269" t="s">
        <v>795</v>
      </c>
      <c r="C208" s="268" t="s">
        <v>473</v>
      </c>
      <c r="D208" s="270">
        <v>3.1</v>
      </c>
    </row>
    <row r="209" spans="1:4" ht="17.25">
      <c r="A209" s="268" t="s">
        <v>796</v>
      </c>
      <c r="B209" s="269" t="s">
        <v>797</v>
      </c>
      <c r="C209" s="268" t="s">
        <v>569</v>
      </c>
      <c r="D209" s="270">
        <v>11.3</v>
      </c>
    </row>
    <row r="210" spans="1:4" ht="28.5">
      <c r="A210" s="268" t="s">
        <v>798</v>
      </c>
      <c r="B210" s="269" t="s">
        <v>799</v>
      </c>
      <c r="C210" s="268" t="s">
        <v>671</v>
      </c>
      <c r="D210" s="270">
        <v>9.33</v>
      </c>
    </row>
    <row r="211" spans="1:4" ht="28.5">
      <c r="A211" s="268" t="s">
        <v>800</v>
      </c>
      <c r="B211" s="269" t="s">
        <v>801</v>
      </c>
      <c r="C211" s="268" t="s">
        <v>671</v>
      </c>
      <c r="D211" s="270">
        <v>6.55</v>
      </c>
    </row>
    <row r="212" spans="1:4" ht="28.5">
      <c r="A212" s="268" t="s">
        <v>802</v>
      </c>
      <c r="B212" s="269" t="s">
        <v>803</v>
      </c>
      <c r="C212" s="268" t="s">
        <v>671</v>
      </c>
      <c r="D212" s="270">
        <v>5.1100000000000003</v>
      </c>
    </row>
    <row r="213" spans="1:4" ht="28.5">
      <c r="A213" s="268" t="s">
        <v>804</v>
      </c>
      <c r="B213" s="269" t="s">
        <v>805</v>
      </c>
      <c r="C213" s="268" t="s">
        <v>671</v>
      </c>
      <c r="D213" s="270">
        <v>4.28</v>
      </c>
    </row>
    <row r="214" spans="1:4" ht="28.5">
      <c r="A214" s="268" t="s">
        <v>806</v>
      </c>
      <c r="B214" s="269" t="s">
        <v>807</v>
      </c>
      <c r="C214" s="268" t="s">
        <v>671</v>
      </c>
      <c r="D214" s="270">
        <v>3.78</v>
      </c>
    </row>
    <row r="215" spans="1:4" ht="28.5">
      <c r="A215" s="268" t="s">
        <v>808</v>
      </c>
      <c r="B215" s="269" t="s">
        <v>809</v>
      </c>
      <c r="C215" s="268" t="s">
        <v>671</v>
      </c>
      <c r="D215" s="270">
        <v>2.97</v>
      </c>
    </row>
    <row r="216" spans="1:4" ht="28.5">
      <c r="A216" s="268" t="s">
        <v>810</v>
      </c>
      <c r="B216" s="269" t="s">
        <v>811</v>
      </c>
      <c r="C216" s="268" t="s">
        <v>569</v>
      </c>
      <c r="D216" s="270">
        <v>8.4499999999999993</v>
      </c>
    </row>
    <row r="217" spans="1:4" ht="17.25">
      <c r="A217" s="268" t="s">
        <v>812</v>
      </c>
      <c r="B217" s="269" t="s">
        <v>813</v>
      </c>
      <c r="C217" s="268" t="s">
        <v>569</v>
      </c>
      <c r="D217" s="270">
        <v>7.6</v>
      </c>
    </row>
    <row r="218" spans="1:4" ht="17.25">
      <c r="A218" s="268" t="s">
        <v>814</v>
      </c>
      <c r="B218" s="269" t="s">
        <v>815</v>
      </c>
      <c r="C218" s="268" t="s">
        <v>569</v>
      </c>
      <c r="D218" s="270">
        <v>101.35</v>
      </c>
    </row>
    <row r="219" spans="1:4" ht="28.5">
      <c r="A219" s="268" t="s">
        <v>816</v>
      </c>
      <c r="B219" s="269" t="s">
        <v>817</v>
      </c>
      <c r="C219" s="268" t="s">
        <v>569</v>
      </c>
      <c r="D219" s="270">
        <v>157.99</v>
      </c>
    </row>
    <row r="220" spans="1:4" ht="28.5">
      <c r="A220" s="268" t="s">
        <v>818</v>
      </c>
      <c r="B220" s="269" t="s">
        <v>819</v>
      </c>
      <c r="C220" s="268" t="s">
        <v>569</v>
      </c>
      <c r="D220" s="270">
        <v>176.96</v>
      </c>
    </row>
    <row r="221" spans="1:4" ht="28.5">
      <c r="A221" s="268" t="s">
        <v>820</v>
      </c>
      <c r="B221" s="269" t="s">
        <v>821</v>
      </c>
      <c r="C221" s="268" t="s">
        <v>569</v>
      </c>
      <c r="D221" s="270">
        <v>195.93</v>
      </c>
    </row>
    <row r="222" spans="1:4" ht="28.5">
      <c r="A222" s="268" t="s">
        <v>822</v>
      </c>
      <c r="B222" s="269" t="s">
        <v>823</v>
      </c>
      <c r="C222" s="268" t="s">
        <v>569</v>
      </c>
      <c r="D222" s="270">
        <v>214.89</v>
      </c>
    </row>
    <row r="223" spans="1:4" ht="28.5">
      <c r="A223" s="268" t="s">
        <v>824</v>
      </c>
      <c r="B223" s="269" t="s">
        <v>825</v>
      </c>
      <c r="C223" s="268" t="s">
        <v>569</v>
      </c>
      <c r="D223" s="270">
        <v>233.86</v>
      </c>
    </row>
    <row r="224" spans="1:4" ht="28.5">
      <c r="A224" s="268" t="s">
        <v>826</v>
      </c>
      <c r="B224" s="269" t="s">
        <v>827</v>
      </c>
      <c r="C224" s="268" t="s">
        <v>569</v>
      </c>
      <c r="D224" s="270">
        <v>252.82</v>
      </c>
    </row>
    <row r="225" spans="1:4" ht="28.5">
      <c r="A225" s="268" t="s">
        <v>828</v>
      </c>
      <c r="B225" s="269" t="s">
        <v>829</v>
      </c>
      <c r="C225" s="268" t="s">
        <v>569</v>
      </c>
      <c r="D225" s="270">
        <v>271.79000000000002</v>
      </c>
    </row>
    <row r="226" spans="1:4" ht="28.5">
      <c r="A226" s="268" t="s">
        <v>830</v>
      </c>
      <c r="B226" s="269" t="s">
        <v>831</v>
      </c>
      <c r="C226" s="268" t="s">
        <v>569</v>
      </c>
      <c r="D226" s="270">
        <v>290.76</v>
      </c>
    </row>
    <row r="227" spans="1:4" ht="28.5">
      <c r="A227" s="268" t="s">
        <v>832</v>
      </c>
      <c r="B227" s="269" t="s">
        <v>833</v>
      </c>
      <c r="C227" s="268" t="s">
        <v>569</v>
      </c>
      <c r="D227" s="270">
        <v>309.72000000000003</v>
      </c>
    </row>
    <row r="228" spans="1:4" ht="28.5">
      <c r="A228" s="268" t="s">
        <v>834</v>
      </c>
      <c r="B228" s="269" t="s">
        <v>835</v>
      </c>
      <c r="C228" s="268" t="s">
        <v>569</v>
      </c>
      <c r="D228" s="270">
        <v>328.69</v>
      </c>
    </row>
    <row r="229" spans="1:4" ht="28.5">
      <c r="A229" s="268" t="s">
        <v>836</v>
      </c>
      <c r="B229" s="269" t="s">
        <v>837</v>
      </c>
      <c r="C229" s="268" t="s">
        <v>569</v>
      </c>
      <c r="D229" s="270">
        <v>136.47999999999999</v>
      </c>
    </row>
    <row r="230" spans="1:4" ht="28.5">
      <c r="A230" s="268" t="s">
        <v>838</v>
      </c>
      <c r="B230" s="269" t="s">
        <v>839</v>
      </c>
      <c r="C230" s="268" t="s">
        <v>569</v>
      </c>
      <c r="D230" s="270">
        <v>155.44999999999999</v>
      </c>
    </row>
    <row r="231" spans="1:4" ht="28.5">
      <c r="A231" s="268" t="s">
        <v>840</v>
      </c>
      <c r="B231" s="269" t="s">
        <v>841</v>
      </c>
      <c r="C231" s="268" t="s">
        <v>569</v>
      </c>
      <c r="D231" s="270">
        <v>174.42</v>
      </c>
    </row>
    <row r="232" spans="1:4" ht="28.5">
      <c r="A232" s="268" t="s">
        <v>842</v>
      </c>
      <c r="B232" s="269" t="s">
        <v>843</v>
      </c>
      <c r="C232" s="268" t="s">
        <v>569</v>
      </c>
      <c r="D232" s="270">
        <v>193.38</v>
      </c>
    </row>
    <row r="233" spans="1:4" ht="28.5">
      <c r="A233" s="268" t="s">
        <v>844</v>
      </c>
      <c r="B233" s="269" t="s">
        <v>845</v>
      </c>
      <c r="C233" s="268" t="s">
        <v>569</v>
      </c>
      <c r="D233" s="270">
        <v>201.21</v>
      </c>
    </row>
    <row r="234" spans="1:4" ht="28.5">
      <c r="A234" s="268" t="s">
        <v>846</v>
      </c>
      <c r="B234" s="269" t="s">
        <v>847</v>
      </c>
      <c r="C234" s="268" t="s">
        <v>569</v>
      </c>
      <c r="D234" s="270">
        <v>208.39</v>
      </c>
    </row>
    <row r="235" spans="1:4" ht="28.5">
      <c r="A235" s="268" t="s">
        <v>848</v>
      </c>
      <c r="B235" s="269" t="s">
        <v>849</v>
      </c>
      <c r="C235" s="268" t="s">
        <v>569</v>
      </c>
      <c r="D235" s="270">
        <v>224.84</v>
      </c>
    </row>
    <row r="236" spans="1:4" ht="28.5">
      <c r="A236" s="268" t="s">
        <v>850</v>
      </c>
      <c r="B236" s="269" t="s">
        <v>851</v>
      </c>
      <c r="C236" s="268" t="s">
        <v>569</v>
      </c>
      <c r="D236" s="270">
        <v>242.96</v>
      </c>
    </row>
    <row r="237" spans="1:4" ht="28.5">
      <c r="A237" s="268" t="s">
        <v>852</v>
      </c>
      <c r="B237" s="269" t="s">
        <v>853</v>
      </c>
      <c r="C237" s="268" t="s">
        <v>569</v>
      </c>
      <c r="D237" s="270">
        <v>259.01</v>
      </c>
    </row>
    <row r="238" spans="1:4" ht="28.5">
      <c r="A238" s="268" t="s">
        <v>854</v>
      </c>
      <c r="B238" s="269" t="s">
        <v>855</v>
      </c>
      <c r="C238" s="268" t="s">
        <v>569</v>
      </c>
      <c r="D238" s="270">
        <v>276.72000000000003</v>
      </c>
    </row>
    <row r="239" spans="1:4" ht="28.5">
      <c r="A239" s="268" t="s">
        <v>856</v>
      </c>
      <c r="B239" s="269" t="s">
        <v>857</v>
      </c>
      <c r="C239" s="268" t="s">
        <v>569</v>
      </c>
      <c r="D239" s="270">
        <v>187.61</v>
      </c>
    </row>
    <row r="240" spans="1:4" ht="28.5">
      <c r="A240" s="268" t="s">
        <v>858</v>
      </c>
      <c r="B240" s="269" t="s">
        <v>859</v>
      </c>
      <c r="C240" s="268" t="s">
        <v>569</v>
      </c>
      <c r="D240" s="270">
        <v>279.27999999999997</v>
      </c>
    </row>
    <row r="241" spans="1:4" ht="28.5">
      <c r="A241" s="268" t="s">
        <v>860</v>
      </c>
      <c r="B241" s="269" t="s">
        <v>861</v>
      </c>
      <c r="C241" s="268" t="s">
        <v>569</v>
      </c>
      <c r="D241" s="270">
        <v>311.93</v>
      </c>
    </row>
    <row r="242" spans="1:4" ht="28.5">
      <c r="A242" s="268" t="s">
        <v>862</v>
      </c>
      <c r="B242" s="269" t="s">
        <v>863</v>
      </c>
      <c r="C242" s="268" t="s">
        <v>569</v>
      </c>
      <c r="D242" s="270">
        <v>327.75</v>
      </c>
    </row>
    <row r="243" spans="1:4" ht="28.5">
      <c r="A243" s="268" t="s">
        <v>864</v>
      </c>
      <c r="B243" s="269" t="s">
        <v>865</v>
      </c>
      <c r="C243" s="268" t="s">
        <v>569</v>
      </c>
      <c r="D243" s="270">
        <v>343.57</v>
      </c>
    </row>
    <row r="244" spans="1:4" ht="28.5">
      <c r="A244" s="268" t="s">
        <v>866</v>
      </c>
      <c r="B244" s="269" t="s">
        <v>867</v>
      </c>
      <c r="C244" s="268" t="s">
        <v>569</v>
      </c>
      <c r="D244" s="270">
        <v>202.95</v>
      </c>
    </row>
    <row r="245" spans="1:4" ht="28.5">
      <c r="A245" s="268" t="s">
        <v>868</v>
      </c>
      <c r="B245" s="269" t="s">
        <v>869</v>
      </c>
      <c r="C245" s="268" t="s">
        <v>569</v>
      </c>
      <c r="D245" s="270">
        <v>202.95</v>
      </c>
    </row>
    <row r="246" spans="1:4" ht="28.5">
      <c r="A246" s="268" t="s">
        <v>870</v>
      </c>
      <c r="B246" s="269" t="s">
        <v>871</v>
      </c>
      <c r="C246" s="268" t="s">
        <v>569</v>
      </c>
      <c r="D246" s="270">
        <v>200.69</v>
      </c>
    </row>
    <row r="247" spans="1:4" ht="28.5">
      <c r="A247" s="268" t="s">
        <v>872</v>
      </c>
      <c r="B247" s="269" t="s">
        <v>873</v>
      </c>
      <c r="C247" s="268" t="s">
        <v>569</v>
      </c>
      <c r="D247" s="270">
        <v>243.89</v>
      </c>
    </row>
    <row r="248" spans="1:4" ht="28.5">
      <c r="A248" s="268" t="s">
        <v>874</v>
      </c>
      <c r="B248" s="269" t="s">
        <v>875</v>
      </c>
      <c r="C248" s="268" t="s">
        <v>569</v>
      </c>
      <c r="D248" s="270">
        <v>270.20999999999998</v>
      </c>
    </row>
    <row r="249" spans="1:4" ht="28.5">
      <c r="A249" s="268" t="s">
        <v>876</v>
      </c>
      <c r="B249" s="269" t="s">
        <v>877</v>
      </c>
      <c r="C249" s="268" t="s">
        <v>569</v>
      </c>
      <c r="D249" s="270">
        <v>288.08999999999997</v>
      </c>
    </row>
    <row r="250" spans="1:4" ht="17.25">
      <c r="A250" s="268" t="s">
        <v>878</v>
      </c>
      <c r="B250" s="269" t="s">
        <v>879</v>
      </c>
      <c r="C250" s="268" t="s">
        <v>569</v>
      </c>
      <c r="D250" s="270">
        <v>272.42</v>
      </c>
    </row>
    <row r="251" spans="1:4" ht="17.25">
      <c r="A251" s="268" t="s">
        <v>880</v>
      </c>
      <c r="B251" s="269" t="s">
        <v>881</v>
      </c>
      <c r="C251" s="268" t="s">
        <v>569</v>
      </c>
      <c r="D251" s="270">
        <v>201.72</v>
      </c>
    </row>
    <row r="252" spans="1:4" ht="17.25">
      <c r="A252" s="268" t="s">
        <v>882</v>
      </c>
      <c r="B252" s="269" t="s">
        <v>883</v>
      </c>
      <c r="C252" s="268" t="s">
        <v>569</v>
      </c>
      <c r="D252" s="270">
        <v>233.25</v>
      </c>
    </row>
    <row r="253" spans="1:4" ht="28.5">
      <c r="A253" s="268" t="s">
        <v>884</v>
      </c>
      <c r="B253" s="269" t="s">
        <v>885</v>
      </c>
      <c r="C253" s="268" t="s">
        <v>569</v>
      </c>
      <c r="D253" s="270">
        <v>253</v>
      </c>
    </row>
    <row r="254" spans="1:4" ht="17.25">
      <c r="A254" s="268" t="s">
        <v>886</v>
      </c>
      <c r="B254" s="269" t="s">
        <v>887</v>
      </c>
      <c r="C254" s="268" t="s">
        <v>569</v>
      </c>
      <c r="D254" s="270">
        <v>266</v>
      </c>
    </row>
    <row r="255" spans="1:4" ht="17.25">
      <c r="A255" s="268" t="s">
        <v>888</v>
      </c>
      <c r="B255" s="269" t="s">
        <v>889</v>
      </c>
      <c r="C255" s="268" t="s">
        <v>569</v>
      </c>
      <c r="D255" s="270">
        <v>285.83</v>
      </c>
    </row>
    <row r="256" spans="1:4" ht="17.25">
      <c r="A256" s="268" t="s">
        <v>890</v>
      </c>
      <c r="B256" s="269" t="s">
        <v>891</v>
      </c>
      <c r="C256" s="268" t="s">
        <v>569</v>
      </c>
      <c r="D256" s="270">
        <v>305.66000000000003</v>
      </c>
    </row>
    <row r="257" spans="1:4" ht="17.25">
      <c r="A257" s="268" t="s">
        <v>892</v>
      </c>
      <c r="B257" s="269" t="s">
        <v>893</v>
      </c>
      <c r="C257" s="268" t="s">
        <v>569</v>
      </c>
      <c r="D257" s="270">
        <v>325.49</v>
      </c>
    </row>
    <row r="258" spans="1:4" ht="17.25">
      <c r="A258" s="268" t="s">
        <v>894</v>
      </c>
      <c r="B258" s="269" t="s">
        <v>895</v>
      </c>
      <c r="C258" s="268" t="s">
        <v>569</v>
      </c>
      <c r="D258" s="270">
        <v>362.4</v>
      </c>
    </row>
    <row r="259" spans="1:4" ht="28.5">
      <c r="A259" s="268" t="s">
        <v>896</v>
      </c>
      <c r="B259" s="269" t="s">
        <v>897</v>
      </c>
      <c r="C259" s="268" t="s">
        <v>569</v>
      </c>
      <c r="D259" s="270">
        <v>194.93</v>
      </c>
    </row>
    <row r="260" spans="1:4" ht="17.25">
      <c r="A260" s="268" t="s">
        <v>898</v>
      </c>
      <c r="B260" s="269" t="s">
        <v>899</v>
      </c>
      <c r="C260" s="268" t="s">
        <v>569</v>
      </c>
      <c r="D260" s="270">
        <v>232.99</v>
      </c>
    </row>
    <row r="261" spans="1:4" ht="17.25">
      <c r="A261" s="268" t="s">
        <v>900</v>
      </c>
      <c r="B261" s="269" t="s">
        <v>901</v>
      </c>
      <c r="C261" s="268" t="s">
        <v>569</v>
      </c>
      <c r="D261" s="270">
        <v>1096.3699999999999</v>
      </c>
    </row>
    <row r="262" spans="1:4" ht="17.25">
      <c r="A262" s="268" t="s">
        <v>902</v>
      </c>
      <c r="B262" s="269" t="s">
        <v>903</v>
      </c>
      <c r="C262" s="268" t="s">
        <v>569</v>
      </c>
      <c r="D262" s="270">
        <v>242.88</v>
      </c>
    </row>
    <row r="263" spans="1:4" ht="17.25">
      <c r="A263" s="268" t="s">
        <v>904</v>
      </c>
      <c r="B263" s="269" t="s">
        <v>905</v>
      </c>
      <c r="C263" s="268" t="s">
        <v>569</v>
      </c>
      <c r="D263" s="270">
        <v>33.99</v>
      </c>
    </row>
    <row r="264" spans="1:4" ht="28.5">
      <c r="A264" s="268" t="s">
        <v>906</v>
      </c>
      <c r="B264" s="269" t="s">
        <v>907</v>
      </c>
      <c r="C264" s="268" t="s">
        <v>569</v>
      </c>
      <c r="D264" s="270">
        <v>84.99</v>
      </c>
    </row>
    <row r="265" spans="1:4" ht="28.5">
      <c r="A265" s="268" t="s">
        <v>908</v>
      </c>
      <c r="B265" s="269" t="s">
        <v>909</v>
      </c>
      <c r="C265" s="268" t="s">
        <v>569</v>
      </c>
      <c r="D265" s="270">
        <v>45.87</v>
      </c>
    </row>
    <row r="266" spans="1:4" ht="17.25">
      <c r="A266" s="268" t="s">
        <v>910</v>
      </c>
      <c r="B266" s="269" t="s">
        <v>911</v>
      </c>
      <c r="C266" s="268" t="s">
        <v>473</v>
      </c>
      <c r="D266" s="270">
        <v>11.93</v>
      </c>
    </row>
    <row r="267" spans="1:4" ht="28.5">
      <c r="A267" s="268" t="s">
        <v>912</v>
      </c>
      <c r="B267" s="269" t="s">
        <v>913</v>
      </c>
      <c r="C267" s="268" t="s">
        <v>473</v>
      </c>
      <c r="D267" s="270">
        <v>0.46</v>
      </c>
    </row>
    <row r="268" spans="1:4" ht="17.25">
      <c r="A268" s="268" t="s">
        <v>914</v>
      </c>
      <c r="B268" s="269" t="s">
        <v>915</v>
      </c>
      <c r="C268" s="268" t="s">
        <v>473</v>
      </c>
      <c r="D268" s="270">
        <v>4.6500000000000004</v>
      </c>
    </row>
    <row r="269" spans="1:4" ht="28.5">
      <c r="A269" s="268" t="s">
        <v>916</v>
      </c>
      <c r="B269" s="269" t="s">
        <v>917</v>
      </c>
      <c r="C269" s="268" t="s">
        <v>473</v>
      </c>
      <c r="D269" s="270">
        <v>0.33</v>
      </c>
    </row>
    <row r="270" spans="1:4" ht="17.25">
      <c r="A270" s="268" t="s">
        <v>918</v>
      </c>
      <c r="B270" s="269" t="s">
        <v>919</v>
      </c>
      <c r="C270" s="268" t="s">
        <v>473</v>
      </c>
      <c r="D270" s="270">
        <v>2.4900000000000002</v>
      </c>
    </row>
    <row r="271" spans="1:4" ht="17.25">
      <c r="A271" s="268" t="s">
        <v>920</v>
      </c>
      <c r="B271" s="269" t="s">
        <v>921</v>
      </c>
      <c r="C271" s="268" t="s">
        <v>473</v>
      </c>
      <c r="D271" s="270">
        <v>5.03</v>
      </c>
    </row>
    <row r="272" spans="1:4" ht="17.25">
      <c r="A272" s="268" t="s">
        <v>922</v>
      </c>
      <c r="B272" s="269" t="s">
        <v>923</v>
      </c>
      <c r="C272" s="268" t="s">
        <v>473</v>
      </c>
      <c r="D272" s="270">
        <v>11.35</v>
      </c>
    </row>
    <row r="273" spans="1:4" ht="17.25">
      <c r="A273" s="268" t="s">
        <v>924</v>
      </c>
      <c r="B273" s="269" t="s">
        <v>925</v>
      </c>
      <c r="C273" s="268" t="s">
        <v>569</v>
      </c>
      <c r="D273" s="270">
        <v>1010.02</v>
      </c>
    </row>
    <row r="274" spans="1:4" ht="17.25">
      <c r="A274" s="268" t="s">
        <v>926</v>
      </c>
      <c r="B274" s="269" t="s">
        <v>927</v>
      </c>
      <c r="C274" s="268" t="s">
        <v>569</v>
      </c>
      <c r="D274" s="270">
        <v>1286.6300000000001</v>
      </c>
    </row>
    <row r="275" spans="1:4" ht="28.5">
      <c r="A275" s="268" t="s">
        <v>928</v>
      </c>
      <c r="B275" s="269" t="s">
        <v>929</v>
      </c>
      <c r="C275" s="268" t="s">
        <v>473</v>
      </c>
      <c r="D275" s="270">
        <v>30.57</v>
      </c>
    </row>
    <row r="276" spans="1:4" ht="28.5">
      <c r="A276" s="268" t="s">
        <v>930</v>
      </c>
      <c r="B276" s="269" t="s">
        <v>931</v>
      </c>
      <c r="C276" s="268" t="s">
        <v>473</v>
      </c>
      <c r="D276" s="270">
        <v>27.62</v>
      </c>
    </row>
    <row r="277" spans="1:4" ht="28.5">
      <c r="A277" s="268" t="s">
        <v>932</v>
      </c>
      <c r="B277" s="269" t="s">
        <v>933</v>
      </c>
      <c r="C277" s="268" t="s">
        <v>473</v>
      </c>
      <c r="D277" s="270">
        <v>30.57</v>
      </c>
    </row>
    <row r="278" spans="1:4" ht="28.5">
      <c r="A278" s="268" t="s">
        <v>934</v>
      </c>
      <c r="B278" s="269" t="s">
        <v>935</v>
      </c>
      <c r="C278" s="268" t="s">
        <v>473</v>
      </c>
      <c r="D278" s="270">
        <v>26.07</v>
      </c>
    </row>
    <row r="279" spans="1:4" ht="17.25">
      <c r="A279" s="268" t="s">
        <v>936</v>
      </c>
      <c r="B279" s="269" t="s">
        <v>937</v>
      </c>
      <c r="C279" s="268" t="s">
        <v>473</v>
      </c>
      <c r="D279" s="270">
        <v>13.59</v>
      </c>
    </row>
    <row r="280" spans="1:4" ht="17.25">
      <c r="A280" s="268" t="s">
        <v>938</v>
      </c>
      <c r="B280" s="269" t="s">
        <v>939</v>
      </c>
      <c r="C280" s="268" t="s">
        <v>473</v>
      </c>
      <c r="D280" s="270">
        <v>16.850000000000001</v>
      </c>
    </row>
    <row r="281" spans="1:4" ht="28.5">
      <c r="A281" s="268" t="s">
        <v>940</v>
      </c>
      <c r="B281" s="269" t="s">
        <v>941</v>
      </c>
      <c r="C281" s="268" t="s">
        <v>473</v>
      </c>
      <c r="D281" s="270">
        <v>12.24</v>
      </c>
    </row>
    <row r="282" spans="1:4" ht="28.5">
      <c r="A282" s="268" t="s">
        <v>942</v>
      </c>
      <c r="B282" s="269" t="s">
        <v>943</v>
      </c>
      <c r="C282" s="268" t="s">
        <v>569</v>
      </c>
      <c r="D282" s="270">
        <v>1219.9100000000001</v>
      </c>
    </row>
    <row r="283" spans="1:4" ht="28.5">
      <c r="A283" s="268" t="s">
        <v>944</v>
      </c>
      <c r="B283" s="269" t="s">
        <v>945</v>
      </c>
      <c r="C283" s="268" t="s">
        <v>569</v>
      </c>
      <c r="D283" s="270">
        <v>1420.64</v>
      </c>
    </row>
    <row r="284" spans="1:4" ht="17.25">
      <c r="A284" s="268" t="s">
        <v>946</v>
      </c>
      <c r="B284" s="269" t="s">
        <v>947</v>
      </c>
      <c r="C284" s="268" t="s">
        <v>569</v>
      </c>
      <c r="D284" s="270">
        <v>1229.9100000000001</v>
      </c>
    </row>
    <row r="285" spans="1:4" ht="28.5">
      <c r="A285" s="268" t="s">
        <v>948</v>
      </c>
      <c r="B285" s="269" t="s">
        <v>949</v>
      </c>
      <c r="C285" s="268" t="s">
        <v>569</v>
      </c>
      <c r="D285" s="270">
        <v>336.54</v>
      </c>
    </row>
    <row r="286" spans="1:4" ht="28.5">
      <c r="A286" s="268" t="s">
        <v>950</v>
      </c>
      <c r="B286" s="269" t="s">
        <v>951</v>
      </c>
      <c r="C286" s="268" t="s">
        <v>569</v>
      </c>
      <c r="D286" s="270">
        <v>162.30000000000001</v>
      </c>
    </row>
    <row r="287" spans="1:4" ht="17.25">
      <c r="A287" s="268" t="s">
        <v>952</v>
      </c>
      <c r="B287" s="269" t="s">
        <v>953</v>
      </c>
      <c r="C287" s="268" t="s">
        <v>569</v>
      </c>
      <c r="D287" s="270">
        <v>1316.74</v>
      </c>
    </row>
    <row r="288" spans="1:4" ht="17.25">
      <c r="A288" s="268" t="s">
        <v>954</v>
      </c>
      <c r="B288" s="269" t="s">
        <v>955</v>
      </c>
      <c r="C288" s="268" t="s">
        <v>569</v>
      </c>
      <c r="D288" s="270">
        <v>1387.55</v>
      </c>
    </row>
    <row r="289" spans="1:4" ht="17.25">
      <c r="A289" s="268" t="s">
        <v>956</v>
      </c>
      <c r="B289" s="269" t="s">
        <v>957</v>
      </c>
      <c r="C289" s="268" t="s">
        <v>569</v>
      </c>
      <c r="D289" s="270">
        <v>1301.54</v>
      </c>
    </row>
    <row r="290" spans="1:4" ht="17.25">
      <c r="A290" s="268" t="s">
        <v>958</v>
      </c>
      <c r="B290" s="269" t="s">
        <v>959</v>
      </c>
      <c r="C290" s="268" t="s">
        <v>569</v>
      </c>
      <c r="D290" s="270">
        <v>1513.35</v>
      </c>
    </row>
    <row r="291" spans="1:4" ht="17.25">
      <c r="A291" s="268" t="s">
        <v>960</v>
      </c>
      <c r="B291" s="269" t="s">
        <v>961</v>
      </c>
      <c r="C291" s="268" t="s">
        <v>569</v>
      </c>
      <c r="D291" s="270">
        <v>1416.46</v>
      </c>
    </row>
    <row r="292" spans="1:4" ht="17.25">
      <c r="A292" s="268" t="s">
        <v>962</v>
      </c>
      <c r="B292" s="269" t="s">
        <v>963</v>
      </c>
      <c r="C292" s="268" t="s">
        <v>569</v>
      </c>
      <c r="D292" s="270">
        <v>1561.89</v>
      </c>
    </row>
    <row r="293" spans="1:4" ht="28.5">
      <c r="A293" s="268" t="s">
        <v>964</v>
      </c>
      <c r="B293" s="269" t="s">
        <v>965</v>
      </c>
      <c r="C293" s="268" t="s">
        <v>569</v>
      </c>
      <c r="D293" s="270">
        <v>1535.55</v>
      </c>
    </row>
    <row r="294" spans="1:4" ht="28.5">
      <c r="A294" s="268" t="s">
        <v>966</v>
      </c>
      <c r="B294" s="269" t="s">
        <v>967</v>
      </c>
      <c r="C294" s="268" t="s">
        <v>569</v>
      </c>
      <c r="D294" s="270">
        <v>1640.44</v>
      </c>
    </row>
    <row r="295" spans="1:4" ht="28.5">
      <c r="A295" s="268" t="s">
        <v>968</v>
      </c>
      <c r="B295" s="269" t="s">
        <v>969</v>
      </c>
      <c r="C295" s="268" t="s">
        <v>569</v>
      </c>
      <c r="D295" s="270">
        <v>1550.85</v>
      </c>
    </row>
    <row r="296" spans="1:4" ht="17.25">
      <c r="A296" s="268" t="s">
        <v>970</v>
      </c>
      <c r="B296" s="269" t="s">
        <v>971</v>
      </c>
      <c r="C296" s="268" t="s">
        <v>569</v>
      </c>
      <c r="D296" s="270">
        <v>1666.87</v>
      </c>
    </row>
    <row r="297" spans="1:4" ht="28.5">
      <c r="A297" s="268" t="s">
        <v>972</v>
      </c>
      <c r="B297" s="269" t="s">
        <v>973</v>
      </c>
      <c r="C297" s="268" t="s">
        <v>569</v>
      </c>
      <c r="D297" s="270">
        <v>1459.48</v>
      </c>
    </row>
    <row r="298" spans="1:4" ht="17.25">
      <c r="A298" s="268" t="s">
        <v>974</v>
      </c>
      <c r="B298" s="269" t="s">
        <v>975</v>
      </c>
      <c r="C298" s="268" t="s">
        <v>569</v>
      </c>
      <c r="D298" s="270">
        <v>1446.08</v>
      </c>
    </row>
    <row r="299" spans="1:4" ht="28.5">
      <c r="A299" s="268" t="s">
        <v>976</v>
      </c>
      <c r="B299" s="269" t="s">
        <v>977</v>
      </c>
      <c r="C299" s="268" t="s">
        <v>569</v>
      </c>
      <c r="D299" s="270">
        <v>1286.81</v>
      </c>
    </row>
    <row r="300" spans="1:4" ht="28.5">
      <c r="A300" s="268" t="s">
        <v>978</v>
      </c>
      <c r="B300" s="269" t="s">
        <v>979</v>
      </c>
      <c r="C300" s="268" t="s">
        <v>569</v>
      </c>
      <c r="D300" s="270">
        <v>1499.17</v>
      </c>
    </row>
    <row r="301" spans="1:4" ht="28.5">
      <c r="A301" s="268" t="s">
        <v>980</v>
      </c>
      <c r="B301" s="269" t="s">
        <v>981</v>
      </c>
      <c r="C301" s="268" t="s">
        <v>569</v>
      </c>
      <c r="D301" s="270">
        <v>1515.66</v>
      </c>
    </row>
    <row r="302" spans="1:4" ht="28.5">
      <c r="A302" s="268" t="s">
        <v>982</v>
      </c>
      <c r="B302" s="269" t="s">
        <v>983</v>
      </c>
      <c r="C302" s="268" t="s">
        <v>569</v>
      </c>
      <c r="D302" s="270">
        <v>1448.66</v>
      </c>
    </row>
    <row r="303" spans="1:4" ht="28.5">
      <c r="A303" s="268" t="s">
        <v>984</v>
      </c>
      <c r="B303" s="269" t="s">
        <v>985</v>
      </c>
      <c r="C303" s="268" t="s">
        <v>569</v>
      </c>
      <c r="D303" s="270">
        <v>1462.2</v>
      </c>
    </row>
    <row r="304" spans="1:4" ht="17.25">
      <c r="A304" s="268" t="s">
        <v>986</v>
      </c>
      <c r="B304" s="269" t="s">
        <v>987</v>
      </c>
      <c r="C304" s="268" t="s">
        <v>473</v>
      </c>
      <c r="D304" s="270">
        <v>8.11</v>
      </c>
    </row>
    <row r="305" spans="1:4" ht="17.25">
      <c r="A305" s="268" t="s">
        <v>988</v>
      </c>
      <c r="B305" s="269" t="s">
        <v>989</v>
      </c>
      <c r="C305" s="268" t="s">
        <v>473</v>
      </c>
      <c r="D305" s="270">
        <v>13.03</v>
      </c>
    </row>
    <row r="306" spans="1:4" ht="28.5">
      <c r="A306" s="268" t="s">
        <v>990</v>
      </c>
      <c r="B306" s="269" t="s">
        <v>991</v>
      </c>
      <c r="C306" s="268" t="s">
        <v>569</v>
      </c>
      <c r="D306" s="270">
        <v>337.76</v>
      </c>
    </row>
    <row r="307" spans="1:4" ht="28.5">
      <c r="A307" s="268" t="s">
        <v>992</v>
      </c>
      <c r="B307" s="269" t="s">
        <v>993</v>
      </c>
      <c r="C307" s="268" t="s">
        <v>569</v>
      </c>
      <c r="D307" s="270">
        <v>1090.8</v>
      </c>
    </row>
    <row r="308" spans="1:4" ht="28.5">
      <c r="A308" s="268" t="s">
        <v>994</v>
      </c>
      <c r="B308" s="269" t="s">
        <v>995</v>
      </c>
      <c r="C308" s="268" t="s">
        <v>569</v>
      </c>
      <c r="D308" s="270">
        <v>2057.5300000000002</v>
      </c>
    </row>
    <row r="309" spans="1:4" ht="28.5">
      <c r="A309" s="268" t="s">
        <v>996</v>
      </c>
      <c r="B309" s="269" t="s">
        <v>997</v>
      </c>
      <c r="C309" s="268" t="s">
        <v>569</v>
      </c>
      <c r="D309" s="270">
        <v>1146.6199999999999</v>
      </c>
    </row>
    <row r="310" spans="1:4" ht="28.5">
      <c r="A310" s="268" t="s">
        <v>998</v>
      </c>
      <c r="B310" s="269" t="s">
        <v>999</v>
      </c>
      <c r="C310" s="268" t="s">
        <v>569</v>
      </c>
      <c r="D310" s="270">
        <v>381.25</v>
      </c>
    </row>
    <row r="311" spans="1:4" ht="17.25">
      <c r="A311" s="268" t="s">
        <v>1000</v>
      </c>
      <c r="B311" s="269" t="s">
        <v>1001</v>
      </c>
      <c r="C311" s="268" t="s">
        <v>473</v>
      </c>
      <c r="D311" s="270">
        <v>131.93</v>
      </c>
    </row>
    <row r="312" spans="1:4" ht="17.25">
      <c r="A312" s="268" t="s">
        <v>1002</v>
      </c>
      <c r="B312" s="269" t="s">
        <v>1003</v>
      </c>
      <c r="C312" s="268" t="s">
        <v>473</v>
      </c>
      <c r="D312" s="270">
        <v>158.34</v>
      </c>
    </row>
    <row r="313" spans="1:4" ht="17.25">
      <c r="A313" s="268" t="s">
        <v>1004</v>
      </c>
      <c r="B313" s="269" t="s">
        <v>1005</v>
      </c>
      <c r="C313" s="268" t="s">
        <v>473</v>
      </c>
      <c r="D313" s="270">
        <v>181.59</v>
      </c>
    </row>
    <row r="314" spans="1:4" ht="28.5">
      <c r="A314" s="268" t="s">
        <v>1006</v>
      </c>
      <c r="B314" s="269" t="s">
        <v>1007</v>
      </c>
      <c r="C314" s="268" t="s">
        <v>569</v>
      </c>
      <c r="D314" s="270">
        <v>178.57</v>
      </c>
    </row>
    <row r="315" spans="1:4" ht="28.5">
      <c r="A315" s="268" t="s">
        <v>1008</v>
      </c>
      <c r="B315" s="269" t="s">
        <v>1009</v>
      </c>
      <c r="C315" s="268" t="s">
        <v>569</v>
      </c>
      <c r="D315" s="270">
        <v>241.45</v>
      </c>
    </row>
    <row r="316" spans="1:4" ht="28.5">
      <c r="A316" s="268" t="s">
        <v>1010</v>
      </c>
      <c r="B316" s="269" t="s">
        <v>1011</v>
      </c>
      <c r="C316" s="268" t="s">
        <v>569</v>
      </c>
      <c r="D316" s="270">
        <v>223.28</v>
      </c>
    </row>
    <row r="317" spans="1:4" ht="28.5">
      <c r="A317" s="268" t="s">
        <v>1012</v>
      </c>
      <c r="B317" s="269" t="s">
        <v>1013</v>
      </c>
      <c r="C317" s="268" t="s">
        <v>569</v>
      </c>
      <c r="D317" s="270">
        <v>265.63</v>
      </c>
    </row>
    <row r="318" spans="1:4" ht="28.5">
      <c r="A318" s="268" t="s">
        <v>1014</v>
      </c>
      <c r="B318" s="269" t="s">
        <v>1015</v>
      </c>
      <c r="C318" s="268" t="s">
        <v>569</v>
      </c>
      <c r="D318" s="270">
        <v>138.57</v>
      </c>
    </row>
    <row r="319" spans="1:4" ht="28.5">
      <c r="A319" s="268" t="s">
        <v>1016</v>
      </c>
      <c r="B319" s="269" t="s">
        <v>1017</v>
      </c>
      <c r="C319" s="268" t="s">
        <v>569</v>
      </c>
      <c r="D319" s="270">
        <v>182.54</v>
      </c>
    </row>
    <row r="320" spans="1:4" ht="28.5">
      <c r="A320" s="268" t="s">
        <v>1018</v>
      </c>
      <c r="B320" s="269" t="s">
        <v>1019</v>
      </c>
      <c r="C320" s="268" t="s">
        <v>569</v>
      </c>
      <c r="D320" s="270">
        <v>88.97</v>
      </c>
    </row>
    <row r="321" spans="1:4" ht="28.5">
      <c r="A321" s="268" t="s">
        <v>1020</v>
      </c>
      <c r="B321" s="269" t="s">
        <v>1021</v>
      </c>
      <c r="C321" s="268" t="s">
        <v>569</v>
      </c>
      <c r="D321" s="270">
        <v>148.05000000000001</v>
      </c>
    </row>
    <row r="322" spans="1:4" ht="28.5">
      <c r="A322" s="268" t="s">
        <v>1022</v>
      </c>
      <c r="B322" s="269" t="s">
        <v>1023</v>
      </c>
      <c r="C322" s="268" t="s">
        <v>569</v>
      </c>
      <c r="D322" s="270">
        <v>761.98</v>
      </c>
    </row>
    <row r="323" spans="1:4" ht="28.5">
      <c r="A323" s="268" t="s">
        <v>1024</v>
      </c>
      <c r="B323" s="269" t="s">
        <v>1025</v>
      </c>
      <c r="C323" s="268" t="s">
        <v>569</v>
      </c>
      <c r="D323" s="270">
        <v>908.18</v>
      </c>
    </row>
    <row r="324" spans="1:4" ht="17.25">
      <c r="A324" s="268" t="s">
        <v>1026</v>
      </c>
      <c r="B324" s="269" t="s">
        <v>1027</v>
      </c>
      <c r="C324" s="268" t="s">
        <v>569</v>
      </c>
      <c r="D324" s="270">
        <v>19.420000000000002</v>
      </c>
    </row>
    <row r="325" spans="1:4" ht="28.5">
      <c r="A325" s="268" t="s">
        <v>1028</v>
      </c>
      <c r="B325" s="269" t="s">
        <v>1029</v>
      </c>
      <c r="C325" s="268" t="s">
        <v>569</v>
      </c>
      <c r="D325" s="270">
        <v>94.7</v>
      </c>
    </row>
    <row r="326" spans="1:4" ht="17.25">
      <c r="A326" s="268" t="s">
        <v>1030</v>
      </c>
      <c r="B326" s="269" t="s">
        <v>1031</v>
      </c>
      <c r="C326" s="268" t="s">
        <v>569</v>
      </c>
      <c r="D326" s="270">
        <v>19.12</v>
      </c>
    </row>
    <row r="327" spans="1:4" ht="17.25">
      <c r="A327" s="268" t="s">
        <v>1032</v>
      </c>
      <c r="B327" s="269" t="s">
        <v>1033</v>
      </c>
      <c r="C327" s="268" t="s">
        <v>569</v>
      </c>
      <c r="D327" s="270">
        <v>92.97</v>
      </c>
    </row>
    <row r="328" spans="1:4" ht="17.25">
      <c r="A328" s="268" t="s">
        <v>1034</v>
      </c>
      <c r="B328" s="269" t="s">
        <v>1035</v>
      </c>
      <c r="C328" s="268" t="s">
        <v>569</v>
      </c>
      <c r="D328" s="270">
        <v>19.12</v>
      </c>
    </row>
    <row r="329" spans="1:4" ht="17.25">
      <c r="A329" s="268" t="s">
        <v>1036</v>
      </c>
      <c r="B329" s="269" t="s">
        <v>1037</v>
      </c>
      <c r="C329" s="268" t="s">
        <v>569</v>
      </c>
      <c r="D329" s="270">
        <v>92.97</v>
      </c>
    </row>
    <row r="330" spans="1:4" ht="17.25">
      <c r="A330" s="268" t="s">
        <v>1038</v>
      </c>
      <c r="B330" s="269" t="s">
        <v>1039</v>
      </c>
      <c r="C330" s="268" t="s">
        <v>569</v>
      </c>
      <c r="D330" s="270">
        <v>113.43</v>
      </c>
    </row>
    <row r="331" spans="1:4" ht="17.25">
      <c r="A331" s="268" t="s">
        <v>1040</v>
      </c>
      <c r="B331" s="269" t="s">
        <v>1041</v>
      </c>
      <c r="C331" s="268" t="s">
        <v>569</v>
      </c>
      <c r="D331" s="270">
        <v>23.28</v>
      </c>
    </row>
    <row r="332" spans="1:4" ht="17.25">
      <c r="A332" s="268" t="s">
        <v>1042</v>
      </c>
      <c r="B332" s="269" t="s">
        <v>1043</v>
      </c>
      <c r="C332" s="268" t="s">
        <v>569</v>
      </c>
      <c r="D332" s="270">
        <v>377.27</v>
      </c>
    </row>
    <row r="333" spans="1:4" ht="17.25">
      <c r="A333" s="268" t="s">
        <v>1044</v>
      </c>
      <c r="B333" s="269" t="s">
        <v>1045</v>
      </c>
      <c r="C333" s="268" t="s">
        <v>569</v>
      </c>
      <c r="D333" s="270">
        <v>37.14</v>
      </c>
    </row>
    <row r="334" spans="1:4" ht="17.25">
      <c r="A334" s="268" t="s">
        <v>1046</v>
      </c>
      <c r="B334" s="269" t="s">
        <v>1047</v>
      </c>
      <c r="C334" s="268" t="s">
        <v>569</v>
      </c>
      <c r="D334" s="270">
        <v>97.3</v>
      </c>
    </row>
    <row r="335" spans="1:4" ht="17.25">
      <c r="A335" s="268" t="s">
        <v>1048</v>
      </c>
      <c r="B335" s="269" t="s">
        <v>1049</v>
      </c>
      <c r="C335" s="268" t="s">
        <v>569</v>
      </c>
      <c r="D335" s="270">
        <v>19.239999999999998</v>
      </c>
    </row>
    <row r="336" spans="1:4" ht="17.25">
      <c r="A336" s="268" t="s">
        <v>1050</v>
      </c>
      <c r="B336" s="269" t="s">
        <v>1051</v>
      </c>
      <c r="C336" s="268" t="s">
        <v>569</v>
      </c>
      <c r="D336" s="270">
        <v>316.99</v>
      </c>
    </row>
    <row r="337" spans="1:4" ht="17.25">
      <c r="A337" s="268" t="s">
        <v>1052</v>
      </c>
      <c r="B337" s="269" t="s">
        <v>1053</v>
      </c>
      <c r="C337" s="268" t="s">
        <v>569</v>
      </c>
      <c r="D337" s="270">
        <v>37.14</v>
      </c>
    </row>
    <row r="338" spans="1:4" ht="28.5">
      <c r="A338" s="268" t="s">
        <v>1054</v>
      </c>
      <c r="B338" s="269" t="s">
        <v>1055</v>
      </c>
      <c r="C338" s="268" t="s">
        <v>473</v>
      </c>
      <c r="D338" s="270">
        <v>528.52</v>
      </c>
    </row>
    <row r="339" spans="1:4" ht="17.25">
      <c r="A339" s="268" t="s">
        <v>1056</v>
      </c>
      <c r="B339" s="269" t="s">
        <v>1057</v>
      </c>
      <c r="C339" s="268" t="s">
        <v>473</v>
      </c>
      <c r="D339" s="270">
        <v>740.8</v>
      </c>
    </row>
    <row r="340" spans="1:4" ht="17.25">
      <c r="A340" s="268" t="s">
        <v>1058</v>
      </c>
      <c r="B340" s="269" t="s">
        <v>1059</v>
      </c>
      <c r="C340" s="268" t="s">
        <v>473</v>
      </c>
      <c r="D340" s="270">
        <v>1236.8499999999999</v>
      </c>
    </row>
    <row r="341" spans="1:4" ht="17.25">
      <c r="A341" s="268" t="s">
        <v>1060</v>
      </c>
      <c r="B341" s="269" t="s">
        <v>1061</v>
      </c>
      <c r="C341" s="268" t="s">
        <v>569</v>
      </c>
      <c r="D341" s="270">
        <v>100.92</v>
      </c>
    </row>
    <row r="342" spans="1:4" ht="17.25">
      <c r="A342" s="268" t="s">
        <v>1062</v>
      </c>
      <c r="B342" s="269" t="s">
        <v>1063</v>
      </c>
      <c r="C342" s="268" t="s">
        <v>569</v>
      </c>
      <c r="D342" s="270">
        <v>3.8</v>
      </c>
    </row>
    <row r="343" spans="1:4" ht="17.25">
      <c r="A343" s="268" t="s">
        <v>1064</v>
      </c>
      <c r="B343" s="269" t="s">
        <v>1065</v>
      </c>
      <c r="C343" s="268" t="s">
        <v>473</v>
      </c>
      <c r="D343" s="270">
        <v>189.55</v>
      </c>
    </row>
    <row r="344" spans="1:4" ht="17.25">
      <c r="A344" s="268" t="s">
        <v>1066</v>
      </c>
      <c r="B344" s="269" t="s">
        <v>1067</v>
      </c>
      <c r="C344" s="268" t="s">
        <v>473</v>
      </c>
      <c r="D344" s="270">
        <v>129.80000000000001</v>
      </c>
    </row>
    <row r="345" spans="1:4" ht="17.25">
      <c r="A345" s="268" t="s">
        <v>1068</v>
      </c>
      <c r="B345" s="269" t="s">
        <v>1069</v>
      </c>
      <c r="C345" s="268" t="s">
        <v>473</v>
      </c>
      <c r="D345" s="270">
        <v>98.7</v>
      </c>
    </row>
    <row r="346" spans="1:4" ht="17.25">
      <c r="A346" s="268" t="s">
        <v>1070</v>
      </c>
      <c r="B346" s="269" t="s">
        <v>1071</v>
      </c>
      <c r="C346" s="268" t="s">
        <v>569</v>
      </c>
      <c r="D346" s="270">
        <v>82.59</v>
      </c>
    </row>
    <row r="347" spans="1:4" ht="17.25">
      <c r="A347" s="268" t="s">
        <v>1072</v>
      </c>
      <c r="B347" s="269" t="s">
        <v>1073</v>
      </c>
      <c r="C347" s="268" t="s">
        <v>569</v>
      </c>
      <c r="D347" s="270">
        <v>124.62</v>
      </c>
    </row>
    <row r="348" spans="1:4" ht="17.25">
      <c r="A348" s="268" t="s">
        <v>1074</v>
      </c>
      <c r="B348" s="269" t="s">
        <v>1075</v>
      </c>
      <c r="C348" s="268" t="s">
        <v>569</v>
      </c>
      <c r="D348" s="270">
        <v>32.659999999999997</v>
      </c>
    </row>
    <row r="349" spans="1:4" ht="17.25">
      <c r="A349" s="268" t="s">
        <v>1076</v>
      </c>
      <c r="B349" s="269" t="s">
        <v>1077</v>
      </c>
      <c r="C349" s="268" t="s">
        <v>569</v>
      </c>
      <c r="D349" s="270">
        <v>39.44</v>
      </c>
    </row>
    <row r="350" spans="1:4" ht="17.25">
      <c r="A350" s="268" t="s">
        <v>1078</v>
      </c>
      <c r="B350" s="269" t="s">
        <v>1079</v>
      </c>
      <c r="C350" s="268" t="s">
        <v>473</v>
      </c>
      <c r="D350" s="270">
        <v>165.13</v>
      </c>
    </row>
    <row r="351" spans="1:4" ht="17.25">
      <c r="A351" s="268" t="s">
        <v>1080</v>
      </c>
      <c r="B351" s="269" t="s">
        <v>1081</v>
      </c>
      <c r="C351" s="268" t="s">
        <v>473</v>
      </c>
      <c r="D351" s="270">
        <v>189.25</v>
      </c>
    </row>
    <row r="352" spans="1:4">
      <c r="A352" s="268" t="s">
        <v>1082</v>
      </c>
      <c r="B352" s="269" t="s">
        <v>1083</v>
      </c>
      <c r="C352" s="268" t="s">
        <v>1084</v>
      </c>
      <c r="D352" s="270">
        <v>20.9</v>
      </c>
    </row>
    <row r="353" spans="1:4">
      <c r="A353" s="268" t="s">
        <v>1085</v>
      </c>
      <c r="B353" s="269" t="s">
        <v>1086</v>
      </c>
      <c r="C353" s="268" t="s">
        <v>1084</v>
      </c>
      <c r="D353" s="270">
        <v>17.829999999999998</v>
      </c>
    </row>
    <row r="354" spans="1:4">
      <c r="A354" s="268" t="s">
        <v>1087</v>
      </c>
      <c r="B354" s="269" t="s">
        <v>1088</v>
      </c>
      <c r="C354" s="268" t="s">
        <v>1084</v>
      </c>
      <c r="D354" s="270">
        <v>21.29</v>
      </c>
    </row>
    <row r="355" spans="1:4">
      <c r="A355" s="268" t="s">
        <v>1089</v>
      </c>
      <c r="B355" s="269" t="s">
        <v>1090</v>
      </c>
      <c r="C355" s="268" t="s">
        <v>1084</v>
      </c>
      <c r="D355" s="270">
        <v>16.91</v>
      </c>
    </row>
    <row r="356" spans="1:4" ht="17.25">
      <c r="A356" s="268" t="s">
        <v>1091</v>
      </c>
      <c r="B356" s="269" t="s">
        <v>1092</v>
      </c>
      <c r="C356" s="268" t="s">
        <v>569</v>
      </c>
      <c r="D356" s="270">
        <v>681.25</v>
      </c>
    </row>
    <row r="357" spans="1:4" ht="17.25">
      <c r="A357" s="268" t="s">
        <v>1093</v>
      </c>
      <c r="B357" s="269" t="s">
        <v>1094</v>
      </c>
      <c r="C357" s="268" t="s">
        <v>569</v>
      </c>
      <c r="D357" s="270">
        <v>740.99</v>
      </c>
    </row>
    <row r="358" spans="1:4" ht="17.25">
      <c r="A358" s="268" t="s">
        <v>1095</v>
      </c>
      <c r="B358" s="269" t="s">
        <v>1096</v>
      </c>
      <c r="C358" s="268" t="s">
        <v>569</v>
      </c>
      <c r="D358" s="270">
        <v>760.45</v>
      </c>
    </row>
    <row r="359" spans="1:4" ht="17.25">
      <c r="A359" s="268" t="s">
        <v>1097</v>
      </c>
      <c r="B359" s="269" t="s">
        <v>1098</v>
      </c>
      <c r="C359" s="268" t="s">
        <v>569</v>
      </c>
      <c r="D359" s="270">
        <v>784.82</v>
      </c>
    </row>
    <row r="360" spans="1:4" ht="17.25">
      <c r="A360" s="268" t="s">
        <v>1099</v>
      </c>
      <c r="B360" s="269" t="s">
        <v>1100</v>
      </c>
      <c r="C360" s="268" t="s">
        <v>569</v>
      </c>
      <c r="D360" s="270">
        <v>803.69</v>
      </c>
    </row>
    <row r="361" spans="1:4" ht="17.25">
      <c r="A361" s="268" t="s">
        <v>1101</v>
      </c>
      <c r="B361" s="269" t="s">
        <v>1102</v>
      </c>
      <c r="C361" s="268" t="s">
        <v>569</v>
      </c>
      <c r="D361" s="270">
        <v>828.12</v>
      </c>
    </row>
    <row r="362" spans="1:4" ht="17.25">
      <c r="A362" s="268" t="s">
        <v>1103</v>
      </c>
      <c r="B362" s="269" t="s">
        <v>1104</v>
      </c>
      <c r="C362" s="268" t="s">
        <v>569</v>
      </c>
      <c r="D362" s="270">
        <v>681.49</v>
      </c>
    </row>
    <row r="363" spans="1:4" ht="28.5">
      <c r="A363" s="268" t="s">
        <v>1105</v>
      </c>
      <c r="B363" s="269" t="s">
        <v>1106</v>
      </c>
      <c r="C363" s="268" t="s">
        <v>569</v>
      </c>
      <c r="D363" s="270">
        <v>101.72</v>
      </c>
    </row>
    <row r="364" spans="1:4" ht="42.75">
      <c r="A364" s="268" t="s">
        <v>1107</v>
      </c>
      <c r="B364" s="269" t="s">
        <v>1108</v>
      </c>
      <c r="C364" s="268" t="s">
        <v>1109</v>
      </c>
      <c r="D364" s="270">
        <v>270.41000000000003</v>
      </c>
    </row>
    <row r="365" spans="1:4" ht="17.25">
      <c r="A365" s="268" t="s">
        <v>1110</v>
      </c>
      <c r="B365" s="269" t="s">
        <v>1111</v>
      </c>
      <c r="C365" s="268" t="s">
        <v>569</v>
      </c>
      <c r="D365" s="270">
        <v>841.04</v>
      </c>
    </row>
    <row r="366" spans="1:4" ht="17.25">
      <c r="A366" s="268" t="s">
        <v>1112</v>
      </c>
      <c r="B366" s="269" t="s">
        <v>1113</v>
      </c>
      <c r="C366" s="268" t="s">
        <v>569</v>
      </c>
      <c r="D366" s="270">
        <v>886.97</v>
      </c>
    </row>
    <row r="367" spans="1:4" ht="17.25">
      <c r="A367" s="268" t="s">
        <v>1114</v>
      </c>
      <c r="B367" s="269" t="s">
        <v>1115</v>
      </c>
      <c r="C367" s="268" t="s">
        <v>569</v>
      </c>
      <c r="D367" s="270">
        <v>988.63</v>
      </c>
    </row>
    <row r="368" spans="1:4" ht="17.25">
      <c r="A368" s="268" t="s">
        <v>1116</v>
      </c>
      <c r="B368" s="269" t="s">
        <v>1117</v>
      </c>
      <c r="C368" s="268" t="s">
        <v>569</v>
      </c>
      <c r="D368" s="270">
        <v>1028.6300000000001</v>
      </c>
    </row>
    <row r="369" spans="1:4">
      <c r="A369" s="268" t="s">
        <v>1118</v>
      </c>
      <c r="B369" s="269" t="s">
        <v>1119</v>
      </c>
      <c r="C369" s="268" t="s">
        <v>50</v>
      </c>
      <c r="D369" s="270">
        <v>119.82</v>
      </c>
    </row>
    <row r="370" spans="1:4">
      <c r="A370" s="268" t="s">
        <v>1120</v>
      </c>
      <c r="B370" s="269" t="s">
        <v>1121</v>
      </c>
      <c r="C370" s="268" t="s">
        <v>50</v>
      </c>
      <c r="D370" s="270">
        <v>202.9</v>
      </c>
    </row>
    <row r="371" spans="1:4" ht="17.25">
      <c r="A371" s="268" t="s">
        <v>1122</v>
      </c>
      <c r="B371" s="269" t="s">
        <v>1123</v>
      </c>
      <c r="C371" s="268" t="s">
        <v>569</v>
      </c>
      <c r="D371" s="270">
        <v>358.07</v>
      </c>
    </row>
    <row r="372" spans="1:4" ht="28.5">
      <c r="A372" s="268" t="s">
        <v>1124</v>
      </c>
      <c r="B372" s="269" t="s">
        <v>1125</v>
      </c>
      <c r="C372" s="268" t="s">
        <v>569</v>
      </c>
      <c r="D372" s="270">
        <v>543.35</v>
      </c>
    </row>
    <row r="373" spans="1:4" ht="17.25">
      <c r="A373" s="268" t="s">
        <v>1126</v>
      </c>
      <c r="B373" s="269" t="s">
        <v>1127</v>
      </c>
      <c r="C373" s="268" t="s">
        <v>569</v>
      </c>
      <c r="D373" s="270">
        <v>220.68</v>
      </c>
    </row>
    <row r="374" spans="1:4" ht="28.5">
      <c r="A374" s="268" t="s">
        <v>1128</v>
      </c>
      <c r="B374" s="269" t="s">
        <v>1129</v>
      </c>
      <c r="C374" s="268" t="s">
        <v>569</v>
      </c>
      <c r="D374" s="270">
        <v>707.29</v>
      </c>
    </row>
    <row r="375" spans="1:4" ht="28.5">
      <c r="A375" s="268" t="s">
        <v>1130</v>
      </c>
      <c r="B375" s="269" t="s">
        <v>1131</v>
      </c>
      <c r="C375" s="268" t="s">
        <v>569</v>
      </c>
      <c r="D375" s="270">
        <v>815.92</v>
      </c>
    </row>
    <row r="376" spans="1:4" ht="28.5">
      <c r="A376" s="268" t="s">
        <v>1132</v>
      </c>
      <c r="B376" s="269" t="s">
        <v>1133</v>
      </c>
      <c r="C376" s="268" t="s">
        <v>569</v>
      </c>
      <c r="D376" s="270">
        <v>1059.1199999999999</v>
      </c>
    </row>
    <row r="377" spans="1:4" ht="28.5">
      <c r="A377" s="268" t="s">
        <v>1134</v>
      </c>
      <c r="B377" s="269" t="s">
        <v>1135</v>
      </c>
      <c r="C377" s="268" t="s">
        <v>569</v>
      </c>
      <c r="D377" s="270">
        <v>656.45</v>
      </c>
    </row>
    <row r="378" spans="1:4" ht="28.5">
      <c r="A378" s="268" t="s">
        <v>1136</v>
      </c>
      <c r="B378" s="269" t="s">
        <v>1137</v>
      </c>
      <c r="C378" s="268" t="s">
        <v>569</v>
      </c>
      <c r="D378" s="270">
        <v>828.55</v>
      </c>
    </row>
    <row r="379" spans="1:4" ht="28.5">
      <c r="A379" s="268" t="s">
        <v>1138</v>
      </c>
      <c r="B379" s="269" t="s">
        <v>1139</v>
      </c>
      <c r="C379" s="268" t="s">
        <v>569</v>
      </c>
      <c r="D379" s="270">
        <v>594.16</v>
      </c>
    </row>
    <row r="380" spans="1:4" ht="42.75">
      <c r="A380" s="268" t="s">
        <v>1140</v>
      </c>
      <c r="B380" s="269" t="s">
        <v>1141</v>
      </c>
      <c r="C380" s="268" t="s">
        <v>473</v>
      </c>
      <c r="D380" s="270">
        <v>496.02</v>
      </c>
    </row>
    <row r="381" spans="1:4" ht="42.75">
      <c r="A381" s="268" t="s">
        <v>1142</v>
      </c>
      <c r="B381" s="269" t="s">
        <v>1143</v>
      </c>
      <c r="C381" s="268" t="s">
        <v>473</v>
      </c>
      <c r="D381" s="270">
        <v>429.19</v>
      </c>
    </row>
    <row r="382" spans="1:4" ht="42.75">
      <c r="A382" s="268" t="s">
        <v>1144</v>
      </c>
      <c r="B382" s="269" t="s">
        <v>1145</v>
      </c>
      <c r="C382" s="268" t="s">
        <v>473</v>
      </c>
      <c r="D382" s="270">
        <v>515.73</v>
      </c>
    </row>
    <row r="383" spans="1:4" ht="42.75">
      <c r="A383" s="268" t="s">
        <v>1146</v>
      </c>
      <c r="B383" s="269" t="s">
        <v>1147</v>
      </c>
      <c r="C383" s="268" t="s">
        <v>473</v>
      </c>
      <c r="D383" s="270">
        <v>440.63</v>
      </c>
    </row>
    <row r="384" spans="1:4" ht="42.75">
      <c r="A384" s="268" t="s">
        <v>1148</v>
      </c>
      <c r="B384" s="269" t="s">
        <v>1149</v>
      </c>
      <c r="C384" s="268" t="s">
        <v>473</v>
      </c>
      <c r="D384" s="270">
        <v>535.47</v>
      </c>
    </row>
    <row r="385" spans="1:4" ht="42.75">
      <c r="A385" s="268" t="s">
        <v>1150</v>
      </c>
      <c r="B385" s="269" t="s">
        <v>1151</v>
      </c>
      <c r="C385" s="268" t="s">
        <v>473</v>
      </c>
      <c r="D385" s="270">
        <v>455.63</v>
      </c>
    </row>
    <row r="386" spans="1:4" ht="42.75">
      <c r="A386" s="268" t="s">
        <v>1152</v>
      </c>
      <c r="B386" s="269" t="s">
        <v>1153</v>
      </c>
      <c r="C386" s="268" t="s">
        <v>569</v>
      </c>
      <c r="D386" s="270">
        <v>866.01</v>
      </c>
    </row>
    <row r="387" spans="1:4" ht="42.75">
      <c r="A387" s="268" t="s">
        <v>1154</v>
      </c>
      <c r="B387" s="269" t="s">
        <v>1155</v>
      </c>
      <c r="C387" s="268" t="s">
        <v>569</v>
      </c>
      <c r="D387" s="270">
        <v>683.31</v>
      </c>
    </row>
    <row r="388" spans="1:4" ht="17.25">
      <c r="A388" s="268" t="s">
        <v>1156</v>
      </c>
      <c r="B388" s="269" t="s">
        <v>1157</v>
      </c>
      <c r="C388" s="268" t="s">
        <v>569</v>
      </c>
      <c r="D388" s="270">
        <v>186.24</v>
      </c>
    </row>
    <row r="389" spans="1:4" ht="17.25">
      <c r="A389" s="268" t="s">
        <v>1158</v>
      </c>
      <c r="B389" s="269" t="s">
        <v>1159</v>
      </c>
      <c r="C389" s="268" t="s">
        <v>569</v>
      </c>
      <c r="D389" s="270">
        <v>1074.5</v>
      </c>
    </row>
    <row r="390" spans="1:4" ht="17.25">
      <c r="A390" s="268" t="s">
        <v>1160</v>
      </c>
      <c r="B390" s="269" t="s">
        <v>1161</v>
      </c>
      <c r="C390" s="268" t="s">
        <v>569</v>
      </c>
      <c r="D390" s="270">
        <v>1011.77</v>
      </c>
    </row>
    <row r="391" spans="1:4" ht="17.25">
      <c r="A391" s="268" t="s">
        <v>1162</v>
      </c>
      <c r="B391" s="269" t="s">
        <v>1163</v>
      </c>
      <c r="C391" s="268" t="s">
        <v>569</v>
      </c>
      <c r="D391" s="270">
        <v>1497.33</v>
      </c>
    </row>
    <row r="392" spans="1:4" ht="17.25">
      <c r="A392" s="268" t="s">
        <v>1164</v>
      </c>
      <c r="B392" s="269" t="s">
        <v>1165</v>
      </c>
      <c r="C392" s="268" t="s">
        <v>569</v>
      </c>
      <c r="D392" s="270">
        <v>514.85</v>
      </c>
    </row>
    <row r="393" spans="1:4" ht="17.25">
      <c r="A393" s="268" t="s">
        <v>1166</v>
      </c>
      <c r="B393" s="269" t="s">
        <v>1167</v>
      </c>
      <c r="C393" s="268" t="s">
        <v>569</v>
      </c>
      <c r="D393" s="270">
        <v>929.46</v>
      </c>
    </row>
    <row r="394" spans="1:4" ht="17.25">
      <c r="A394" s="268" t="s">
        <v>1168</v>
      </c>
      <c r="B394" s="269" t="s">
        <v>1169</v>
      </c>
      <c r="C394" s="268" t="s">
        <v>569</v>
      </c>
      <c r="D394" s="270">
        <v>869.88</v>
      </c>
    </row>
    <row r="395" spans="1:4" ht="17.25">
      <c r="A395" s="268" t="s">
        <v>1170</v>
      </c>
      <c r="B395" s="269" t="s">
        <v>1171</v>
      </c>
      <c r="C395" s="268" t="s">
        <v>473</v>
      </c>
      <c r="D395" s="270">
        <v>61.15</v>
      </c>
    </row>
    <row r="396" spans="1:4" ht="17.25">
      <c r="A396" s="268" t="s">
        <v>1172</v>
      </c>
      <c r="B396" s="269" t="s">
        <v>1173</v>
      </c>
      <c r="C396" s="268" t="s">
        <v>569</v>
      </c>
      <c r="D396" s="270">
        <v>139.47</v>
      </c>
    </row>
    <row r="397" spans="1:4" ht="17.25">
      <c r="A397" s="268" t="s">
        <v>1174</v>
      </c>
      <c r="B397" s="269" t="s">
        <v>1175</v>
      </c>
      <c r="C397" s="268" t="s">
        <v>569</v>
      </c>
      <c r="D397" s="270">
        <v>151.31</v>
      </c>
    </row>
    <row r="398" spans="1:4" ht="17.25">
      <c r="A398" s="268" t="s">
        <v>1176</v>
      </c>
      <c r="B398" s="269" t="s">
        <v>1177</v>
      </c>
      <c r="C398" s="268" t="s">
        <v>569</v>
      </c>
      <c r="D398" s="270">
        <v>162.52000000000001</v>
      </c>
    </row>
    <row r="399" spans="1:4" ht="17.25">
      <c r="A399" s="268" t="s">
        <v>1178</v>
      </c>
      <c r="B399" s="269" t="s">
        <v>1179</v>
      </c>
      <c r="C399" s="268" t="s">
        <v>569</v>
      </c>
      <c r="D399" s="270">
        <v>255.25</v>
      </c>
    </row>
    <row r="400" spans="1:4" ht="17.25">
      <c r="A400" s="268" t="s">
        <v>1180</v>
      </c>
      <c r="B400" s="269" t="s">
        <v>1181</v>
      </c>
      <c r="C400" s="268" t="s">
        <v>569</v>
      </c>
      <c r="D400" s="270">
        <v>136.86000000000001</v>
      </c>
    </row>
    <row r="401" spans="1:4" ht="17.25">
      <c r="A401" s="268" t="s">
        <v>1182</v>
      </c>
      <c r="B401" s="269" t="s">
        <v>1183</v>
      </c>
      <c r="C401" s="268" t="s">
        <v>569</v>
      </c>
      <c r="D401" s="270">
        <v>196.72</v>
      </c>
    </row>
    <row r="402" spans="1:4" ht="28.5">
      <c r="A402" s="268" t="s">
        <v>1184</v>
      </c>
      <c r="B402" s="269" t="s">
        <v>1185</v>
      </c>
      <c r="C402" s="268" t="s">
        <v>569</v>
      </c>
      <c r="D402" s="270">
        <v>48.6</v>
      </c>
    </row>
    <row r="403" spans="1:4" ht="28.5">
      <c r="A403" s="268" t="s">
        <v>1186</v>
      </c>
      <c r="B403" s="269" t="s">
        <v>1187</v>
      </c>
      <c r="C403" s="268" t="s">
        <v>473</v>
      </c>
      <c r="D403" s="270">
        <v>24.3</v>
      </c>
    </row>
    <row r="404" spans="1:4" ht="17.25">
      <c r="A404" s="268" t="s">
        <v>1188</v>
      </c>
      <c r="B404" s="269" t="s">
        <v>1189</v>
      </c>
      <c r="C404" s="268" t="s">
        <v>569</v>
      </c>
      <c r="D404" s="270">
        <v>101.98</v>
      </c>
    </row>
    <row r="405" spans="1:4" ht="17.25">
      <c r="A405" s="268" t="s">
        <v>1190</v>
      </c>
      <c r="B405" s="269" t="s">
        <v>1191</v>
      </c>
      <c r="C405" s="268" t="s">
        <v>569</v>
      </c>
      <c r="D405" s="270">
        <v>150.38</v>
      </c>
    </row>
    <row r="406" spans="1:4" ht="17.25">
      <c r="A406" s="268" t="s">
        <v>1192</v>
      </c>
      <c r="B406" s="269" t="s">
        <v>1193</v>
      </c>
      <c r="C406" s="268" t="s">
        <v>569</v>
      </c>
      <c r="D406" s="270">
        <v>330.56</v>
      </c>
    </row>
    <row r="407" spans="1:4" ht="17.25">
      <c r="A407" s="268" t="s">
        <v>1194</v>
      </c>
      <c r="B407" s="269" t="s">
        <v>1195</v>
      </c>
      <c r="C407" s="268" t="s">
        <v>569</v>
      </c>
      <c r="D407" s="270">
        <v>34.31</v>
      </c>
    </row>
    <row r="408" spans="1:4" ht="17.25">
      <c r="A408" s="268" t="s">
        <v>1196</v>
      </c>
      <c r="B408" s="269" t="s">
        <v>1197</v>
      </c>
      <c r="C408" s="268" t="s">
        <v>569</v>
      </c>
      <c r="D408" s="270">
        <v>45.75</v>
      </c>
    </row>
    <row r="409" spans="1:4" ht="28.5">
      <c r="A409" s="268" t="s">
        <v>1198</v>
      </c>
      <c r="B409" s="269" t="s">
        <v>1199</v>
      </c>
      <c r="C409" s="268" t="s">
        <v>569</v>
      </c>
      <c r="D409" s="270">
        <v>227.6</v>
      </c>
    </row>
    <row r="410" spans="1:4" ht="28.5">
      <c r="A410" s="268" t="s">
        <v>1200</v>
      </c>
      <c r="B410" s="269" t="s">
        <v>1201</v>
      </c>
      <c r="C410" s="268" t="s">
        <v>569</v>
      </c>
      <c r="D410" s="270">
        <v>189.42</v>
      </c>
    </row>
    <row r="411" spans="1:4" ht="28.5">
      <c r="A411" s="268" t="s">
        <v>1202</v>
      </c>
      <c r="B411" s="269" t="s">
        <v>1203</v>
      </c>
      <c r="C411" s="268" t="s">
        <v>473</v>
      </c>
      <c r="D411" s="270">
        <v>8.75</v>
      </c>
    </row>
    <row r="412" spans="1:4" ht="28.5">
      <c r="A412" s="268" t="s">
        <v>1204</v>
      </c>
      <c r="B412" s="269" t="s">
        <v>1205</v>
      </c>
      <c r="C412" s="268" t="s">
        <v>473</v>
      </c>
      <c r="D412" s="270">
        <v>9.4</v>
      </c>
    </row>
    <row r="413" spans="1:4" ht="28.5">
      <c r="A413" s="268" t="s">
        <v>1206</v>
      </c>
      <c r="B413" s="269" t="s">
        <v>1207</v>
      </c>
      <c r="C413" s="268" t="s">
        <v>473</v>
      </c>
      <c r="D413" s="270">
        <v>10.87</v>
      </c>
    </row>
    <row r="414" spans="1:4" ht="28.5">
      <c r="A414" s="268" t="s">
        <v>1208</v>
      </c>
      <c r="B414" s="269" t="s">
        <v>1209</v>
      </c>
      <c r="C414" s="268" t="s">
        <v>473</v>
      </c>
      <c r="D414" s="270">
        <v>11.91</v>
      </c>
    </row>
    <row r="415" spans="1:4" ht="28.5">
      <c r="A415" s="268" t="s">
        <v>1210</v>
      </c>
      <c r="B415" s="269" t="s">
        <v>1211</v>
      </c>
      <c r="C415" s="268" t="s">
        <v>473</v>
      </c>
      <c r="D415" s="270">
        <v>14.45</v>
      </c>
    </row>
    <row r="416" spans="1:4" ht="28.5">
      <c r="A416" s="268" t="s">
        <v>1212</v>
      </c>
      <c r="B416" s="269" t="s">
        <v>1213</v>
      </c>
      <c r="C416" s="268" t="s">
        <v>473</v>
      </c>
      <c r="D416" s="270">
        <v>16.96</v>
      </c>
    </row>
    <row r="417" spans="1:4" ht="28.5">
      <c r="A417" s="268" t="s">
        <v>1214</v>
      </c>
      <c r="B417" s="269" t="s">
        <v>1215</v>
      </c>
      <c r="C417" s="268" t="s">
        <v>473</v>
      </c>
      <c r="D417" s="270">
        <v>22</v>
      </c>
    </row>
    <row r="418" spans="1:4" ht="28.5">
      <c r="A418" s="268" t="s">
        <v>1216</v>
      </c>
      <c r="B418" s="269" t="s">
        <v>1217</v>
      </c>
      <c r="C418" s="268" t="s">
        <v>473</v>
      </c>
      <c r="D418" s="270">
        <v>27.02</v>
      </c>
    </row>
    <row r="419" spans="1:4" ht="28.5">
      <c r="A419" s="268" t="s">
        <v>1218</v>
      </c>
      <c r="B419" s="269" t="s">
        <v>1219</v>
      </c>
      <c r="C419" s="268" t="s">
        <v>473</v>
      </c>
      <c r="D419" s="270">
        <v>32.049999999999997</v>
      </c>
    </row>
    <row r="420" spans="1:4" ht="28.5">
      <c r="A420" s="268" t="s">
        <v>1220</v>
      </c>
      <c r="B420" s="269" t="s">
        <v>1221</v>
      </c>
      <c r="C420" s="268" t="s">
        <v>473</v>
      </c>
      <c r="D420" s="270">
        <v>12.26</v>
      </c>
    </row>
    <row r="421" spans="1:4" ht="28.5">
      <c r="A421" s="268" t="s">
        <v>1222</v>
      </c>
      <c r="B421" s="269" t="s">
        <v>1223</v>
      </c>
      <c r="C421" s="268" t="s">
        <v>473</v>
      </c>
      <c r="D421" s="270">
        <v>19.21</v>
      </c>
    </row>
    <row r="422" spans="1:4" ht="17.25">
      <c r="A422" s="268" t="s">
        <v>1224</v>
      </c>
      <c r="B422" s="269" t="s">
        <v>1225</v>
      </c>
      <c r="C422" s="268" t="s">
        <v>473</v>
      </c>
      <c r="D422" s="270">
        <v>70.94</v>
      </c>
    </row>
    <row r="423" spans="1:4">
      <c r="A423" s="268" t="s">
        <v>1226</v>
      </c>
      <c r="B423" s="269" t="s">
        <v>1227</v>
      </c>
      <c r="C423" s="268" t="s">
        <v>1084</v>
      </c>
      <c r="D423" s="270">
        <v>64.930000000000007</v>
      </c>
    </row>
    <row r="424" spans="1:4">
      <c r="A424" s="268" t="s">
        <v>1228</v>
      </c>
      <c r="B424" s="269" t="s">
        <v>1229</v>
      </c>
      <c r="C424" s="268" t="s">
        <v>50</v>
      </c>
      <c r="D424" s="270">
        <v>107.18</v>
      </c>
    </row>
    <row r="425" spans="1:4">
      <c r="A425" s="268" t="s">
        <v>1230</v>
      </c>
      <c r="B425" s="269" t="s">
        <v>1231</v>
      </c>
      <c r="C425" s="268" t="s">
        <v>50</v>
      </c>
      <c r="D425" s="270">
        <v>95.35</v>
      </c>
    </row>
    <row r="426" spans="1:4">
      <c r="A426" s="268" t="s">
        <v>1232</v>
      </c>
      <c r="B426" s="269" t="s">
        <v>1233</v>
      </c>
      <c r="C426" s="268" t="s">
        <v>50</v>
      </c>
      <c r="D426" s="270">
        <v>95.81</v>
      </c>
    </row>
    <row r="427" spans="1:4">
      <c r="A427" s="268" t="s">
        <v>1234</v>
      </c>
      <c r="B427" s="269" t="s">
        <v>1235</v>
      </c>
      <c r="C427" s="268" t="s">
        <v>50</v>
      </c>
      <c r="D427" s="270">
        <v>128.63</v>
      </c>
    </row>
    <row r="428" spans="1:4">
      <c r="A428" s="268" t="s">
        <v>1236</v>
      </c>
      <c r="B428" s="269" t="s">
        <v>1237</v>
      </c>
      <c r="C428" s="268" t="s">
        <v>50</v>
      </c>
      <c r="D428" s="270">
        <v>21.29</v>
      </c>
    </row>
    <row r="429" spans="1:4">
      <c r="A429" s="268" t="s">
        <v>1238</v>
      </c>
      <c r="B429" s="269" t="s">
        <v>1239</v>
      </c>
      <c r="C429" s="268" t="s">
        <v>50</v>
      </c>
      <c r="D429" s="270">
        <v>209.49</v>
      </c>
    </row>
    <row r="430" spans="1:4">
      <c r="A430" s="268" t="s">
        <v>1240</v>
      </c>
      <c r="B430" s="269" t="s">
        <v>1241</v>
      </c>
      <c r="C430" s="268" t="s">
        <v>50</v>
      </c>
      <c r="D430" s="270">
        <v>119.52</v>
      </c>
    </row>
    <row r="431" spans="1:4">
      <c r="A431" s="268" t="s">
        <v>1242</v>
      </c>
      <c r="B431" s="269" t="s">
        <v>1243</v>
      </c>
      <c r="C431" s="268" t="s">
        <v>50</v>
      </c>
      <c r="D431" s="270">
        <v>172.01</v>
      </c>
    </row>
    <row r="432" spans="1:4">
      <c r="A432" s="268" t="s">
        <v>1244</v>
      </c>
      <c r="B432" s="269" t="s">
        <v>1245</v>
      </c>
      <c r="C432" s="268" t="s">
        <v>50</v>
      </c>
      <c r="D432" s="270">
        <v>407.05</v>
      </c>
    </row>
    <row r="433" spans="1:4" ht="28.5">
      <c r="A433" s="268" t="s">
        <v>1246</v>
      </c>
      <c r="B433" s="269" t="s">
        <v>1247</v>
      </c>
      <c r="C433" s="268" t="s">
        <v>50</v>
      </c>
      <c r="D433" s="270">
        <v>266.48</v>
      </c>
    </row>
    <row r="434" spans="1:4" ht="28.5">
      <c r="A434" s="268" t="s">
        <v>1248</v>
      </c>
      <c r="B434" s="269" t="s">
        <v>1249</v>
      </c>
      <c r="C434" s="268" t="s">
        <v>50</v>
      </c>
      <c r="D434" s="270">
        <v>46.01</v>
      </c>
    </row>
    <row r="435" spans="1:4" ht="28.5">
      <c r="A435" s="268" t="s">
        <v>1250</v>
      </c>
      <c r="B435" s="269" t="s">
        <v>1251</v>
      </c>
      <c r="C435" s="268" t="s">
        <v>50</v>
      </c>
      <c r="D435" s="270">
        <v>162.63</v>
      </c>
    </row>
    <row r="436" spans="1:4" ht="28.5">
      <c r="A436" s="268" t="s">
        <v>1252</v>
      </c>
      <c r="B436" s="269" t="s">
        <v>1253</v>
      </c>
      <c r="C436" s="268" t="s">
        <v>50</v>
      </c>
      <c r="D436" s="270">
        <v>201.09</v>
      </c>
    </row>
    <row r="437" spans="1:4" ht="28.5">
      <c r="A437" s="268" t="s">
        <v>1254</v>
      </c>
      <c r="B437" s="269" t="s">
        <v>1255</v>
      </c>
      <c r="C437" s="268" t="s">
        <v>50</v>
      </c>
      <c r="D437" s="270">
        <v>227.63</v>
      </c>
    </row>
    <row r="438" spans="1:4">
      <c r="A438" s="268" t="s">
        <v>1256</v>
      </c>
      <c r="B438" s="269" t="s">
        <v>1257</v>
      </c>
      <c r="C438" s="268" t="s">
        <v>50</v>
      </c>
      <c r="D438" s="270">
        <v>44.14</v>
      </c>
    </row>
    <row r="439" spans="1:4">
      <c r="A439" s="268" t="s">
        <v>1258</v>
      </c>
      <c r="B439" s="269" t="s">
        <v>1259</v>
      </c>
      <c r="C439" s="268" t="s">
        <v>50</v>
      </c>
      <c r="D439" s="270">
        <v>41.37</v>
      </c>
    </row>
    <row r="440" spans="1:4">
      <c r="A440" s="268" t="s">
        <v>1260</v>
      </c>
      <c r="B440" s="269" t="s">
        <v>1261</v>
      </c>
      <c r="C440" s="268" t="s">
        <v>50</v>
      </c>
      <c r="D440" s="270">
        <v>71.48</v>
      </c>
    </row>
    <row r="441" spans="1:4">
      <c r="A441" s="268" t="s">
        <v>1262</v>
      </c>
      <c r="B441" s="269" t="s">
        <v>1263</v>
      </c>
      <c r="C441" s="268" t="s">
        <v>50</v>
      </c>
      <c r="D441" s="270">
        <v>30.48</v>
      </c>
    </row>
    <row r="442" spans="1:4">
      <c r="A442" s="268" t="s">
        <v>1264</v>
      </c>
      <c r="B442" s="269" t="s">
        <v>1265</v>
      </c>
      <c r="C442" s="268" t="s">
        <v>50</v>
      </c>
      <c r="D442" s="270">
        <v>51.34</v>
      </c>
    </row>
    <row r="443" spans="1:4">
      <c r="A443" s="268" t="s">
        <v>1266</v>
      </c>
      <c r="B443" s="269" t="s">
        <v>1267</v>
      </c>
      <c r="C443" s="268" t="s">
        <v>50</v>
      </c>
      <c r="D443" s="270">
        <v>58.89</v>
      </c>
    </row>
    <row r="444" spans="1:4">
      <c r="A444" s="268" t="s">
        <v>1268</v>
      </c>
      <c r="B444" s="269" t="s">
        <v>1269</v>
      </c>
      <c r="C444" s="268" t="s">
        <v>50</v>
      </c>
      <c r="D444" s="270">
        <v>118.47</v>
      </c>
    </row>
    <row r="445" spans="1:4">
      <c r="A445" s="268" t="s">
        <v>1270</v>
      </c>
      <c r="B445" s="269" t="s">
        <v>1271</v>
      </c>
      <c r="C445" s="268" t="s">
        <v>50</v>
      </c>
      <c r="D445" s="270">
        <v>294.77999999999997</v>
      </c>
    </row>
    <row r="446" spans="1:4">
      <c r="A446" s="268" t="s">
        <v>1272</v>
      </c>
      <c r="B446" s="269" t="s">
        <v>1273</v>
      </c>
      <c r="C446" s="268" t="s">
        <v>50</v>
      </c>
      <c r="D446" s="270">
        <v>258.19</v>
      </c>
    </row>
    <row r="447" spans="1:4">
      <c r="A447" s="268" t="s">
        <v>1274</v>
      </c>
      <c r="B447" s="269" t="s">
        <v>1275</v>
      </c>
      <c r="C447" s="268" t="s">
        <v>50</v>
      </c>
      <c r="D447" s="270">
        <v>437.36</v>
      </c>
    </row>
    <row r="448" spans="1:4">
      <c r="A448" s="268" t="s">
        <v>1276</v>
      </c>
      <c r="B448" s="269" t="s">
        <v>1277</v>
      </c>
      <c r="C448" s="268" t="s">
        <v>50</v>
      </c>
      <c r="D448" s="270">
        <v>329.01</v>
      </c>
    </row>
    <row r="449" spans="1:4">
      <c r="A449" s="268" t="s">
        <v>1278</v>
      </c>
      <c r="B449" s="269" t="s">
        <v>1279</v>
      </c>
      <c r="C449" s="268" t="s">
        <v>50</v>
      </c>
      <c r="D449" s="270">
        <v>434.19</v>
      </c>
    </row>
    <row r="450" spans="1:4">
      <c r="A450" s="268" t="s">
        <v>1280</v>
      </c>
      <c r="B450" s="269" t="s">
        <v>1281</v>
      </c>
      <c r="C450" s="268" t="s">
        <v>50</v>
      </c>
      <c r="D450" s="270">
        <v>439.06</v>
      </c>
    </row>
    <row r="451" spans="1:4">
      <c r="A451" s="268" t="s">
        <v>1282</v>
      </c>
      <c r="B451" s="269" t="s">
        <v>1283</v>
      </c>
      <c r="C451" s="268" t="s">
        <v>50</v>
      </c>
      <c r="D451" s="270">
        <v>491.42</v>
      </c>
    </row>
    <row r="452" spans="1:4">
      <c r="A452" s="268" t="s">
        <v>1284</v>
      </c>
      <c r="B452" s="269" t="s">
        <v>1285</v>
      </c>
      <c r="C452" s="268" t="s">
        <v>50</v>
      </c>
      <c r="D452" s="270">
        <v>401.13</v>
      </c>
    </row>
    <row r="453" spans="1:4">
      <c r="A453" s="268" t="s">
        <v>1286</v>
      </c>
      <c r="B453" s="269" t="s">
        <v>1287</v>
      </c>
      <c r="C453" s="268" t="s">
        <v>50</v>
      </c>
      <c r="D453" s="270">
        <v>534.62</v>
      </c>
    </row>
    <row r="454" spans="1:4">
      <c r="A454" s="268" t="s">
        <v>1288</v>
      </c>
      <c r="B454" s="269" t="s">
        <v>1289</v>
      </c>
      <c r="C454" s="268" t="s">
        <v>50</v>
      </c>
      <c r="D454" s="270">
        <v>512.92999999999995</v>
      </c>
    </row>
    <row r="455" spans="1:4">
      <c r="A455" s="268" t="s">
        <v>1290</v>
      </c>
      <c r="B455" s="269" t="s">
        <v>1291</v>
      </c>
      <c r="C455" s="268" t="s">
        <v>50</v>
      </c>
      <c r="D455" s="270">
        <v>744.63</v>
      </c>
    </row>
    <row r="456" spans="1:4">
      <c r="A456" s="268" t="s">
        <v>1292</v>
      </c>
      <c r="B456" s="269" t="s">
        <v>1293</v>
      </c>
      <c r="C456" s="268" t="s">
        <v>50</v>
      </c>
      <c r="D456" s="270">
        <v>728.36</v>
      </c>
    </row>
    <row r="457" spans="1:4">
      <c r="A457" s="268" t="s">
        <v>1294</v>
      </c>
      <c r="B457" s="269" t="s">
        <v>1295</v>
      </c>
      <c r="C457" s="268" t="s">
        <v>50</v>
      </c>
      <c r="D457" s="270">
        <v>838.92</v>
      </c>
    </row>
    <row r="458" spans="1:4">
      <c r="A458" s="268" t="s">
        <v>1296</v>
      </c>
      <c r="B458" s="269" t="s">
        <v>1297</v>
      </c>
      <c r="C458" s="268" t="s">
        <v>50</v>
      </c>
      <c r="D458" s="270">
        <v>776.6</v>
      </c>
    </row>
    <row r="459" spans="1:4">
      <c r="A459" s="268" t="s">
        <v>1298</v>
      </c>
      <c r="B459" s="269" t="s">
        <v>1299</v>
      </c>
      <c r="C459" s="268" t="s">
        <v>50</v>
      </c>
      <c r="D459" s="270">
        <v>991.93</v>
      </c>
    </row>
    <row r="460" spans="1:4">
      <c r="A460" s="268" t="s">
        <v>1300</v>
      </c>
      <c r="B460" s="269" t="s">
        <v>1301</v>
      </c>
      <c r="C460" s="268" t="s">
        <v>50</v>
      </c>
      <c r="D460" s="270">
        <v>969.06</v>
      </c>
    </row>
    <row r="461" spans="1:4">
      <c r="A461" s="268" t="s">
        <v>1302</v>
      </c>
      <c r="B461" s="269" t="s">
        <v>1303</v>
      </c>
      <c r="C461" s="268" t="s">
        <v>50</v>
      </c>
      <c r="D461" s="270">
        <v>1165.27</v>
      </c>
    </row>
    <row r="462" spans="1:4">
      <c r="A462" s="268" t="s">
        <v>1304</v>
      </c>
      <c r="B462" s="269" t="s">
        <v>1305</v>
      </c>
      <c r="C462" s="268" t="s">
        <v>50</v>
      </c>
      <c r="D462" s="270">
        <v>1135.03</v>
      </c>
    </row>
    <row r="463" spans="1:4">
      <c r="A463" s="268" t="s">
        <v>1306</v>
      </c>
      <c r="B463" s="269" t="s">
        <v>1307</v>
      </c>
      <c r="C463" s="268" t="s">
        <v>50</v>
      </c>
      <c r="D463" s="270">
        <v>1506.73</v>
      </c>
    </row>
    <row r="464" spans="1:4">
      <c r="A464" s="268" t="s">
        <v>1308</v>
      </c>
      <c r="B464" s="269" t="s">
        <v>1309</v>
      </c>
      <c r="C464" s="268" t="s">
        <v>50</v>
      </c>
      <c r="D464" s="270">
        <v>1451.96</v>
      </c>
    </row>
    <row r="465" spans="1:4">
      <c r="A465" s="268" t="s">
        <v>1310</v>
      </c>
      <c r="B465" s="269" t="s">
        <v>1311</v>
      </c>
      <c r="C465" s="268" t="s">
        <v>50</v>
      </c>
      <c r="D465" s="270">
        <v>1760.68</v>
      </c>
    </row>
    <row r="466" spans="1:4">
      <c r="A466" s="268" t="s">
        <v>1312</v>
      </c>
      <c r="B466" s="269" t="s">
        <v>1313</v>
      </c>
      <c r="C466" s="268" t="s">
        <v>50</v>
      </c>
      <c r="D466" s="270">
        <v>1759.68</v>
      </c>
    </row>
    <row r="467" spans="1:4">
      <c r="A467" s="268" t="s">
        <v>1314</v>
      </c>
      <c r="B467" s="269" t="s">
        <v>1315</v>
      </c>
      <c r="C467" s="268" t="s">
        <v>50</v>
      </c>
      <c r="D467" s="270">
        <v>2115.9</v>
      </c>
    </row>
    <row r="468" spans="1:4">
      <c r="A468" s="268" t="s">
        <v>1316</v>
      </c>
      <c r="B468" s="269" t="s">
        <v>1317</v>
      </c>
      <c r="C468" s="268" t="s">
        <v>50</v>
      </c>
      <c r="D468" s="270">
        <v>2130.1999999999998</v>
      </c>
    </row>
    <row r="469" spans="1:4">
      <c r="A469" s="268" t="s">
        <v>1318</v>
      </c>
      <c r="B469" s="269" t="s">
        <v>1319</v>
      </c>
      <c r="C469" s="268" t="s">
        <v>50</v>
      </c>
      <c r="D469" s="270">
        <v>2517.4899999999998</v>
      </c>
    </row>
    <row r="470" spans="1:4">
      <c r="A470" s="268" t="s">
        <v>1320</v>
      </c>
      <c r="B470" s="269" t="s">
        <v>1321</v>
      </c>
      <c r="C470" s="268" t="s">
        <v>50</v>
      </c>
      <c r="D470" s="270">
        <v>2477.14</v>
      </c>
    </row>
    <row r="471" spans="1:4">
      <c r="A471" s="268" t="s">
        <v>1322</v>
      </c>
      <c r="B471" s="269" t="s">
        <v>1323</v>
      </c>
      <c r="C471" s="268" t="s">
        <v>50</v>
      </c>
      <c r="D471" s="270">
        <v>168.51</v>
      </c>
    </row>
    <row r="472" spans="1:4">
      <c r="A472" s="268" t="s">
        <v>1324</v>
      </c>
      <c r="B472" s="269" t="s">
        <v>1325</v>
      </c>
      <c r="C472" s="268" t="s">
        <v>50</v>
      </c>
      <c r="D472" s="270">
        <v>266.88</v>
      </c>
    </row>
    <row r="473" spans="1:4">
      <c r="A473" s="268" t="s">
        <v>1326</v>
      </c>
      <c r="B473" s="269" t="s">
        <v>1327</v>
      </c>
      <c r="C473" s="268" t="s">
        <v>50</v>
      </c>
      <c r="D473" s="270">
        <v>85.37</v>
      </c>
    </row>
    <row r="474" spans="1:4">
      <c r="A474" s="268" t="s">
        <v>1328</v>
      </c>
      <c r="B474" s="269" t="s">
        <v>1329</v>
      </c>
      <c r="C474" s="268" t="s">
        <v>50</v>
      </c>
      <c r="D474" s="270">
        <v>141.54</v>
      </c>
    </row>
    <row r="475" spans="1:4">
      <c r="A475" s="268" t="s">
        <v>1330</v>
      </c>
      <c r="B475" s="269" t="s">
        <v>1331</v>
      </c>
      <c r="C475" s="268" t="s">
        <v>50</v>
      </c>
      <c r="D475" s="270">
        <v>212.95</v>
      </c>
    </row>
    <row r="476" spans="1:4">
      <c r="A476" s="268" t="s">
        <v>1332</v>
      </c>
      <c r="B476" s="269" t="s">
        <v>1333</v>
      </c>
      <c r="C476" s="268" t="s">
        <v>50</v>
      </c>
      <c r="D476" s="270">
        <v>83.45</v>
      </c>
    </row>
    <row r="477" spans="1:4" ht="17.25">
      <c r="A477" s="268" t="s">
        <v>1334</v>
      </c>
      <c r="B477" s="269" t="s">
        <v>1335</v>
      </c>
      <c r="C477" s="268" t="s">
        <v>569</v>
      </c>
      <c r="D477" s="270">
        <v>1054.49</v>
      </c>
    </row>
    <row r="478" spans="1:4" ht="17.25">
      <c r="A478" s="268" t="s">
        <v>1336</v>
      </c>
      <c r="B478" s="269" t="s">
        <v>1337</v>
      </c>
      <c r="C478" s="268" t="s">
        <v>569</v>
      </c>
      <c r="D478" s="270">
        <v>1338.66</v>
      </c>
    </row>
    <row r="479" spans="1:4">
      <c r="A479" s="268" t="s">
        <v>1338</v>
      </c>
      <c r="B479" s="269" t="s">
        <v>1339</v>
      </c>
      <c r="C479" s="268" t="s">
        <v>399</v>
      </c>
      <c r="D479" s="270">
        <v>629.1</v>
      </c>
    </row>
    <row r="480" spans="1:4" ht="28.5">
      <c r="A480" s="268" t="s">
        <v>1340</v>
      </c>
      <c r="B480" s="269" t="s">
        <v>1341</v>
      </c>
      <c r="C480" s="268" t="s">
        <v>399</v>
      </c>
      <c r="D480" s="270">
        <v>344.87</v>
      </c>
    </row>
    <row r="481" spans="1:4">
      <c r="A481" s="268" t="s">
        <v>1342</v>
      </c>
      <c r="B481" s="269" t="s">
        <v>1343</v>
      </c>
      <c r="C481" s="268" t="s">
        <v>399</v>
      </c>
      <c r="D481" s="270">
        <v>500.14</v>
      </c>
    </row>
    <row r="482" spans="1:4">
      <c r="A482" s="268" t="s">
        <v>1344</v>
      </c>
      <c r="B482" s="269" t="s">
        <v>1345</v>
      </c>
      <c r="C482" s="268" t="s">
        <v>1084</v>
      </c>
      <c r="D482" s="270">
        <v>82.44</v>
      </c>
    </row>
    <row r="483" spans="1:4">
      <c r="A483" s="268" t="s">
        <v>1346</v>
      </c>
      <c r="B483" s="269" t="s">
        <v>1347</v>
      </c>
      <c r="C483" s="268" t="s">
        <v>1084</v>
      </c>
      <c r="D483" s="270">
        <v>84.03</v>
      </c>
    </row>
    <row r="484" spans="1:4">
      <c r="A484" s="268" t="s">
        <v>1348</v>
      </c>
      <c r="B484" s="269" t="s">
        <v>1349</v>
      </c>
      <c r="C484" s="268" t="s">
        <v>1084</v>
      </c>
      <c r="D484" s="270">
        <v>53.35</v>
      </c>
    </row>
    <row r="485" spans="1:4" ht="28.5">
      <c r="A485" s="268" t="s">
        <v>1350</v>
      </c>
      <c r="B485" s="269" t="s">
        <v>1351</v>
      </c>
      <c r="C485" s="268" t="s">
        <v>1084</v>
      </c>
      <c r="D485" s="270">
        <v>53.92</v>
      </c>
    </row>
    <row r="486" spans="1:4">
      <c r="A486" s="268" t="s">
        <v>1352</v>
      </c>
      <c r="B486" s="269" t="s">
        <v>1353</v>
      </c>
      <c r="C486" s="268" t="s">
        <v>50</v>
      </c>
      <c r="D486" s="270">
        <v>86.68</v>
      </c>
    </row>
    <row r="487" spans="1:4">
      <c r="A487" s="268" t="s">
        <v>1354</v>
      </c>
      <c r="B487" s="269" t="s">
        <v>1355</v>
      </c>
      <c r="C487" s="268" t="s">
        <v>50</v>
      </c>
      <c r="D487" s="270">
        <v>133.22</v>
      </c>
    </row>
    <row r="488" spans="1:4">
      <c r="A488" s="268" t="s">
        <v>1356</v>
      </c>
      <c r="B488" s="269" t="s">
        <v>1357</v>
      </c>
      <c r="C488" s="268" t="s">
        <v>50</v>
      </c>
      <c r="D488" s="270">
        <v>50.09</v>
      </c>
    </row>
    <row r="489" spans="1:4" ht="28.5">
      <c r="A489" s="268" t="s">
        <v>1358</v>
      </c>
      <c r="B489" s="269" t="s">
        <v>1359</v>
      </c>
      <c r="C489" s="268" t="s">
        <v>473</v>
      </c>
      <c r="D489" s="270">
        <v>338.49</v>
      </c>
    </row>
    <row r="490" spans="1:4" ht="28.5">
      <c r="A490" s="268" t="s">
        <v>1360</v>
      </c>
      <c r="B490" s="269" t="s">
        <v>1361</v>
      </c>
      <c r="C490" s="268" t="s">
        <v>569</v>
      </c>
      <c r="D490" s="270">
        <v>1145.22</v>
      </c>
    </row>
    <row r="491" spans="1:4" ht="42.75">
      <c r="A491" s="268" t="s">
        <v>1362</v>
      </c>
      <c r="B491" s="269" t="s">
        <v>1363</v>
      </c>
      <c r="C491" s="268" t="s">
        <v>50</v>
      </c>
      <c r="D491" s="270">
        <v>68.72</v>
      </c>
    </row>
    <row r="492" spans="1:4" ht="42.75">
      <c r="A492" s="268" t="s">
        <v>1364</v>
      </c>
      <c r="B492" s="269" t="s">
        <v>1365</v>
      </c>
      <c r="C492" s="268" t="s">
        <v>50</v>
      </c>
      <c r="D492" s="270">
        <v>70.12</v>
      </c>
    </row>
    <row r="493" spans="1:4" ht="42.75">
      <c r="A493" s="268" t="s">
        <v>1366</v>
      </c>
      <c r="B493" s="269" t="s">
        <v>1367</v>
      </c>
      <c r="C493" s="268" t="s">
        <v>50</v>
      </c>
      <c r="D493" s="270">
        <v>75.709999999999994</v>
      </c>
    </row>
    <row r="494" spans="1:4" ht="42.75">
      <c r="A494" s="268" t="s">
        <v>1368</v>
      </c>
      <c r="B494" s="269" t="s">
        <v>1369</v>
      </c>
      <c r="C494" s="268" t="s">
        <v>50</v>
      </c>
      <c r="D494" s="270">
        <v>79.91</v>
      </c>
    </row>
    <row r="495" spans="1:4" ht="42.75">
      <c r="A495" s="268" t="s">
        <v>1370</v>
      </c>
      <c r="B495" s="269" t="s">
        <v>1371</v>
      </c>
      <c r="C495" s="268" t="s">
        <v>50</v>
      </c>
      <c r="D495" s="270">
        <v>69.069999999999993</v>
      </c>
    </row>
    <row r="496" spans="1:4" ht="42.75">
      <c r="A496" s="268" t="s">
        <v>1372</v>
      </c>
      <c r="B496" s="269" t="s">
        <v>1373</v>
      </c>
      <c r="C496" s="268" t="s">
        <v>50</v>
      </c>
      <c r="D496" s="270">
        <v>72.89</v>
      </c>
    </row>
    <row r="497" spans="1:4" ht="42.75">
      <c r="A497" s="268" t="s">
        <v>1374</v>
      </c>
      <c r="B497" s="269" t="s">
        <v>1375</v>
      </c>
      <c r="C497" s="268" t="s">
        <v>50</v>
      </c>
      <c r="D497" s="270">
        <v>83.17</v>
      </c>
    </row>
    <row r="498" spans="1:4" ht="42.75">
      <c r="A498" s="268" t="s">
        <v>1376</v>
      </c>
      <c r="B498" s="269" t="s">
        <v>1377</v>
      </c>
      <c r="C498" s="268" t="s">
        <v>50</v>
      </c>
      <c r="D498" s="270">
        <v>90.87</v>
      </c>
    </row>
    <row r="499" spans="1:4" ht="42.75">
      <c r="A499" s="268" t="s">
        <v>1378</v>
      </c>
      <c r="B499" s="269" t="s">
        <v>1379</v>
      </c>
      <c r="C499" s="268" t="s">
        <v>50</v>
      </c>
      <c r="D499" s="270">
        <v>75.709999999999994</v>
      </c>
    </row>
    <row r="500" spans="1:4" ht="28.5">
      <c r="A500" s="268" t="s">
        <v>1380</v>
      </c>
      <c r="B500" s="269" t="s">
        <v>1381</v>
      </c>
      <c r="C500" s="268" t="s">
        <v>50</v>
      </c>
      <c r="D500" s="270">
        <v>7024.88</v>
      </c>
    </row>
    <row r="501" spans="1:4" ht="42.75">
      <c r="A501" s="268" t="s">
        <v>1382</v>
      </c>
      <c r="B501" s="269" t="s">
        <v>1383</v>
      </c>
      <c r="C501" s="268" t="s">
        <v>50</v>
      </c>
      <c r="D501" s="270">
        <v>11089.56</v>
      </c>
    </row>
    <row r="502" spans="1:4" ht="42.75">
      <c r="A502" s="268" t="s">
        <v>1384</v>
      </c>
      <c r="B502" s="269" t="s">
        <v>1385</v>
      </c>
      <c r="C502" s="268" t="s">
        <v>50</v>
      </c>
      <c r="D502" s="270">
        <v>16770.47</v>
      </c>
    </row>
    <row r="503" spans="1:4" ht="28.5">
      <c r="A503" s="268" t="s">
        <v>1386</v>
      </c>
      <c r="B503" s="269" t="s">
        <v>1387</v>
      </c>
      <c r="C503" s="268" t="s">
        <v>50</v>
      </c>
      <c r="D503" s="270">
        <v>23970.77</v>
      </c>
    </row>
    <row r="504" spans="1:4" ht="42.75">
      <c r="A504" s="268" t="s">
        <v>1388</v>
      </c>
      <c r="B504" s="269" t="s">
        <v>1389</v>
      </c>
      <c r="C504" s="268" t="s">
        <v>50</v>
      </c>
      <c r="D504" s="270">
        <v>28693.52</v>
      </c>
    </row>
    <row r="505" spans="1:4" ht="42.75">
      <c r="A505" s="268" t="s">
        <v>1390</v>
      </c>
      <c r="B505" s="269" t="s">
        <v>1391</v>
      </c>
      <c r="C505" s="268" t="s">
        <v>50</v>
      </c>
      <c r="D505" s="270">
        <v>39944.68</v>
      </c>
    </row>
    <row r="506" spans="1:4" ht="28.5">
      <c r="A506" s="268" t="s">
        <v>1392</v>
      </c>
      <c r="B506" s="269" t="s">
        <v>1393</v>
      </c>
      <c r="C506" s="268" t="s">
        <v>399</v>
      </c>
      <c r="D506" s="270">
        <v>21369.07</v>
      </c>
    </row>
    <row r="507" spans="1:4" ht="17.25">
      <c r="A507" s="268" t="s">
        <v>1394</v>
      </c>
      <c r="B507" s="269" t="s">
        <v>1027</v>
      </c>
      <c r="C507" s="268" t="s">
        <v>569</v>
      </c>
      <c r="D507" s="270">
        <v>19.420000000000002</v>
      </c>
    </row>
    <row r="508" spans="1:4" ht="17.25">
      <c r="A508" s="268" t="s">
        <v>1395</v>
      </c>
      <c r="B508" s="269" t="s">
        <v>1396</v>
      </c>
      <c r="C508" s="268" t="s">
        <v>569</v>
      </c>
      <c r="D508" s="270">
        <v>88.28</v>
      </c>
    </row>
    <row r="509" spans="1:4" ht="17.25">
      <c r="A509" s="268" t="s">
        <v>1397</v>
      </c>
      <c r="B509" s="269" t="s">
        <v>1398</v>
      </c>
      <c r="C509" s="268" t="s">
        <v>569</v>
      </c>
      <c r="D509" s="270">
        <v>79.83</v>
      </c>
    </row>
    <row r="510" spans="1:4" ht="17.25">
      <c r="A510" s="268" t="s">
        <v>1399</v>
      </c>
      <c r="B510" s="269" t="s">
        <v>1400</v>
      </c>
      <c r="C510" s="268" t="s">
        <v>569</v>
      </c>
      <c r="D510" s="270">
        <v>146.27000000000001</v>
      </c>
    </row>
    <row r="511" spans="1:4" ht="17.25">
      <c r="A511" s="268" t="s">
        <v>1401</v>
      </c>
      <c r="B511" s="269" t="s">
        <v>1402</v>
      </c>
      <c r="C511" s="268" t="s">
        <v>569</v>
      </c>
      <c r="D511" s="270">
        <v>94.7</v>
      </c>
    </row>
    <row r="512" spans="1:4" ht="17.25">
      <c r="A512" s="268" t="s">
        <v>1403</v>
      </c>
      <c r="B512" s="269" t="s">
        <v>1031</v>
      </c>
      <c r="C512" s="268" t="s">
        <v>569</v>
      </c>
      <c r="D512" s="270">
        <v>19.12</v>
      </c>
    </row>
    <row r="513" spans="1:4" ht="17.25">
      <c r="A513" s="268" t="s">
        <v>1404</v>
      </c>
      <c r="B513" s="269" t="s">
        <v>1033</v>
      </c>
      <c r="C513" s="268" t="s">
        <v>569</v>
      </c>
      <c r="D513" s="270">
        <v>92.97</v>
      </c>
    </row>
    <row r="514" spans="1:4" ht="17.25">
      <c r="A514" s="268" t="s">
        <v>1405</v>
      </c>
      <c r="B514" s="269" t="s">
        <v>1035</v>
      </c>
      <c r="C514" s="268" t="s">
        <v>569</v>
      </c>
      <c r="D514" s="270">
        <v>19.12</v>
      </c>
    </row>
    <row r="515" spans="1:4" ht="17.25">
      <c r="A515" s="268" t="s">
        <v>1406</v>
      </c>
      <c r="B515" s="269" t="s">
        <v>1037</v>
      </c>
      <c r="C515" s="268" t="s">
        <v>569</v>
      </c>
      <c r="D515" s="270">
        <v>92.97</v>
      </c>
    </row>
    <row r="516" spans="1:4" ht="17.25">
      <c r="A516" s="268" t="s">
        <v>1407</v>
      </c>
      <c r="B516" s="269" t="s">
        <v>1039</v>
      </c>
      <c r="C516" s="268" t="s">
        <v>569</v>
      </c>
      <c r="D516" s="270">
        <v>113.43</v>
      </c>
    </row>
    <row r="517" spans="1:4" ht="17.25">
      <c r="A517" s="268" t="s">
        <v>1408</v>
      </c>
      <c r="B517" s="269" t="s">
        <v>1041</v>
      </c>
      <c r="C517" s="268" t="s">
        <v>569</v>
      </c>
      <c r="D517" s="270">
        <v>23.28</v>
      </c>
    </row>
    <row r="518" spans="1:4" ht="17.25">
      <c r="A518" s="268" t="s">
        <v>1409</v>
      </c>
      <c r="B518" s="269" t="s">
        <v>1043</v>
      </c>
      <c r="C518" s="268" t="s">
        <v>569</v>
      </c>
      <c r="D518" s="270">
        <v>377.27</v>
      </c>
    </row>
    <row r="519" spans="1:4" ht="17.25">
      <c r="A519" s="268" t="s">
        <v>1410</v>
      </c>
      <c r="B519" s="269" t="s">
        <v>1045</v>
      </c>
      <c r="C519" s="268" t="s">
        <v>569</v>
      </c>
      <c r="D519" s="270">
        <v>37.14</v>
      </c>
    </row>
    <row r="520" spans="1:4" ht="17.25">
      <c r="A520" s="268" t="s">
        <v>1411</v>
      </c>
      <c r="B520" s="269" t="s">
        <v>1412</v>
      </c>
      <c r="C520" s="268" t="s">
        <v>569</v>
      </c>
      <c r="D520" s="270">
        <v>97.3</v>
      </c>
    </row>
    <row r="521" spans="1:4" ht="17.25">
      <c r="A521" s="268" t="s">
        <v>1413</v>
      </c>
      <c r="B521" s="269" t="s">
        <v>1414</v>
      </c>
      <c r="C521" s="268" t="s">
        <v>569</v>
      </c>
      <c r="D521" s="270">
        <v>19.239999999999998</v>
      </c>
    </row>
    <row r="522" spans="1:4" ht="17.25">
      <c r="A522" s="268" t="s">
        <v>1415</v>
      </c>
      <c r="B522" s="269" t="s">
        <v>1416</v>
      </c>
      <c r="C522" s="268" t="s">
        <v>569</v>
      </c>
      <c r="D522" s="270">
        <v>316.99</v>
      </c>
    </row>
    <row r="523" spans="1:4" ht="17.25">
      <c r="A523" s="268" t="s">
        <v>1417</v>
      </c>
      <c r="B523" s="269" t="s">
        <v>1053</v>
      </c>
      <c r="C523" s="268" t="s">
        <v>569</v>
      </c>
      <c r="D523" s="270">
        <v>37.14</v>
      </c>
    </row>
    <row r="524" spans="1:4" ht="28.5">
      <c r="A524" s="268" t="s">
        <v>1418</v>
      </c>
      <c r="B524" s="269" t="s">
        <v>1055</v>
      </c>
      <c r="C524" s="268" t="s">
        <v>473</v>
      </c>
      <c r="D524" s="270">
        <v>528.52</v>
      </c>
    </row>
    <row r="525" spans="1:4" ht="17.25">
      <c r="A525" s="268" t="s">
        <v>1419</v>
      </c>
      <c r="B525" s="269" t="s">
        <v>1057</v>
      </c>
      <c r="C525" s="268" t="s">
        <v>473</v>
      </c>
      <c r="D525" s="270">
        <v>740.8</v>
      </c>
    </row>
    <row r="526" spans="1:4" ht="17.25">
      <c r="A526" s="268" t="s">
        <v>1420</v>
      </c>
      <c r="B526" s="269" t="s">
        <v>1059</v>
      </c>
      <c r="C526" s="268" t="s">
        <v>473</v>
      </c>
      <c r="D526" s="270">
        <v>1236.8499999999999</v>
      </c>
    </row>
    <row r="527" spans="1:4" ht="17.25">
      <c r="A527" s="268" t="s">
        <v>1421</v>
      </c>
      <c r="B527" s="269" t="s">
        <v>1061</v>
      </c>
      <c r="C527" s="268" t="s">
        <v>569</v>
      </c>
      <c r="D527" s="270">
        <v>100.92</v>
      </c>
    </row>
    <row r="528" spans="1:4" ht="17.25">
      <c r="A528" s="268" t="s">
        <v>1422</v>
      </c>
      <c r="B528" s="269" t="s">
        <v>1423</v>
      </c>
      <c r="C528" s="268" t="s">
        <v>569</v>
      </c>
      <c r="D528" s="270">
        <v>640.24</v>
      </c>
    </row>
    <row r="529" spans="1:4" ht="28.5">
      <c r="A529" s="268" t="s">
        <v>1424</v>
      </c>
      <c r="B529" s="269" t="s">
        <v>1425</v>
      </c>
      <c r="C529" s="268" t="s">
        <v>569</v>
      </c>
      <c r="D529" s="270">
        <v>262.45</v>
      </c>
    </row>
    <row r="530" spans="1:4" ht="28.5">
      <c r="A530" s="268" t="s">
        <v>1426</v>
      </c>
      <c r="B530" s="269" t="s">
        <v>1427</v>
      </c>
      <c r="C530" s="268" t="s">
        <v>569</v>
      </c>
      <c r="D530" s="270">
        <v>292.58</v>
      </c>
    </row>
    <row r="531" spans="1:4" ht="28.5">
      <c r="A531" s="268" t="s">
        <v>1428</v>
      </c>
      <c r="B531" s="269" t="s">
        <v>1429</v>
      </c>
      <c r="C531" s="268" t="s">
        <v>569</v>
      </c>
      <c r="D531" s="270">
        <v>322.70999999999998</v>
      </c>
    </row>
    <row r="532" spans="1:4" ht="17.25">
      <c r="A532" s="268" t="s">
        <v>1430</v>
      </c>
      <c r="B532" s="269" t="s">
        <v>1063</v>
      </c>
      <c r="C532" s="268" t="s">
        <v>569</v>
      </c>
      <c r="D532" s="270">
        <v>3.8</v>
      </c>
    </row>
    <row r="533" spans="1:4" ht="17.25">
      <c r="A533" s="268" t="s">
        <v>1431</v>
      </c>
      <c r="B533" s="269" t="s">
        <v>1065</v>
      </c>
      <c r="C533" s="268" t="s">
        <v>473</v>
      </c>
      <c r="D533" s="270">
        <v>189.55</v>
      </c>
    </row>
    <row r="534" spans="1:4" ht="17.25">
      <c r="A534" s="268" t="s">
        <v>1432</v>
      </c>
      <c r="B534" s="269" t="s">
        <v>1067</v>
      </c>
      <c r="C534" s="268" t="s">
        <v>473</v>
      </c>
      <c r="D534" s="270">
        <v>129.80000000000001</v>
      </c>
    </row>
    <row r="535" spans="1:4" ht="17.25">
      <c r="A535" s="268" t="s">
        <v>1433</v>
      </c>
      <c r="B535" s="269" t="s">
        <v>1069</v>
      </c>
      <c r="C535" s="268" t="s">
        <v>473</v>
      </c>
      <c r="D535" s="270">
        <v>98.7</v>
      </c>
    </row>
    <row r="536" spans="1:4" ht="17.25">
      <c r="A536" s="268" t="s">
        <v>1434</v>
      </c>
      <c r="B536" s="269" t="s">
        <v>1435</v>
      </c>
      <c r="C536" s="268" t="s">
        <v>671</v>
      </c>
      <c r="D536" s="270">
        <v>5.3</v>
      </c>
    </row>
    <row r="537" spans="1:4">
      <c r="A537" s="268" t="s">
        <v>1436</v>
      </c>
      <c r="B537" s="269" t="s">
        <v>1437</v>
      </c>
      <c r="C537" s="268" t="s">
        <v>50</v>
      </c>
      <c r="D537" s="270">
        <v>170.62</v>
      </c>
    </row>
    <row r="538" spans="1:4">
      <c r="A538" s="268" t="s">
        <v>1438</v>
      </c>
      <c r="B538" s="269" t="s">
        <v>1439</v>
      </c>
      <c r="C538" s="268" t="s">
        <v>50</v>
      </c>
      <c r="D538" s="270">
        <v>185.15</v>
      </c>
    </row>
    <row r="539" spans="1:4">
      <c r="A539" s="268" t="s">
        <v>1440</v>
      </c>
      <c r="B539" s="269" t="s">
        <v>1441</v>
      </c>
      <c r="C539" s="268" t="s">
        <v>50</v>
      </c>
      <c r="D539" s="270">
        <v>195.62</v>
      </c>
    </row>
    <row r="540" spans="1:4">
      <c r="A540" s="268" t="s">
        <v>1442</v>
      </c>
      <c r="B540" s="269" t="s">
        <v>1443</v>
      </c>
      <c r="C540" s="268" t="s">
        <v>50</v>
      </c>
      <c r="D540" s="270">
        <v>221.75</v>
      </c>
    </row>
    <row r="541" spans="1:4">
      <c r="A541" s="268" t="s">
        <v>1444</v>
      </c>
      <c r="B541" s="269" t="s">
        <v>1445</v>
      </c>
      <c r="C541" s="268" t="s">
        <v>50</v>
      </c>
      <c r="D541" s="270">
        <v>287.56</v>
      </c>
    </row>
    <row r="542" spans="1:4">
      <c r="A542" s="268" t="s">
        <v>1446</v>
      </c>
      <c r="B542" s="269" t="s">
        <v>1447</v>
      </c>
      <c r="C542" s="268" t="s">
        <v>1084</v>
      </c>
      <c r="D542" s="270">
        <v>34.14</v>
      </c>
    </row>
    <row r="543" spans="1:4">
      <c r="A543" s="268" t="s">
        <v>1448</v>
      </c>
      <c r="B543" s="269" t="s">
        <v>1449</v>
      </c>
      <c r="C543" s="268" t="s">
        <v>50</v>
      </c>
      <c r="D543" s="270">
        <v>180.32</v>
      </c>
    </row>
    <row r="544" spans="1:4">
      <c r="A544" s="268" t="s">
        <v>1450</v>
      </c>
      <c r="B544" s="269" t="s">
        <v>1451</v>
      </c>
      <c r="C544" s="268" t="s">
        <v>50</v>
      </c>
      <c r="D544" s="270">
        <v>184.25</v>
      </c>
    </row>
    <row r="545" spans="1:4">
      <c r="A545" s="268" t="s">
        <v>1452</v>
      </c>
      <c r="B545" s="269" t="s">
        <v>1453</v>
      </c>
      <c r="C545" s="268" t="s">
        <v>50</v>
      </c>
      <c r="D545" s="270">
        <v>417.64</v>
      </c>
    </row>
    <row r="546" spans="1:4">
      <c r="A546" s="268" t="s">
        <v>1454</v>
      </c>
      <c r="B546" s="269" t="s">
        <v>1455</v>
      </c>
      <c r="C546" s="268" t="s">
        <v>50</v>
      </c>
      <c r="D546" s="270">
        <v>438.32</v>
      </c>
    </row>
    <row r="547" spans="1:4">
      <c r="A547" s="268" t="s">
        <v>1456</v>
      </c>
      <c r="B547" s="269" t="s">
        <v>1457</v>
      </c>
      <c r="C547" s="268" t="s">
        <v>50</v>
      </c>
      <c r="D547" s="270">
        <v>590.33000000000004</v>
      </c>
    </row>
    <row r="548" spans="1:4">
      <c r="A548" s="268" t="s">
        <v>1458</v>
      </c>
      <c r="B548" s="269" t="s">
        <v>1459</v>
      </c>
      <c r="C548" s="268" t="s">
        <v>50</v>
      </c>
      <c r="D548" s="270">
        <v>706.42</v>
      </c>
    </row>
    <row r="549" spans="1:4">
      <c r="A549" s="268" t="s">
        <v>1460</v>
      </c>
      <c r="B549" s="269" t="s">
        <v>1461</v>
      </c>
      <c r="C549" s="268" t="s">
        <v>50</v>
      </c>
      <c r="D549" s="270">
        <v>908.61</v>
      </c>
    </row>
    <row r="550" spans="1:4">
      <c r="A550" s="268" t="s">
        <v>1462</v>
      </c>
      <c r="B550" s="269" t="s">
        <v>1463</v>
      </c>
      <c r="C550" s="268" t="s">
        <v>50</v>
      </c>
      <c r="D550" s="270">
        <v>1172.08</v>
      </c>
    </row>
    <row r="551" spans="1:4">
      <c r="A551" s="268" t="s">
        <v>1464</v>
      </c>
      <c r="B551" s="269" t="s">
        <v>1465</v>
      </c>
      <c r="C551" s="268" t="s">
        <v>50</v>
      </c>
      <c r="D551" s="270">
        <v>994.51</v>
      </c>
    </row>
    <row r="552" spans="1:4">
      <c r="A552" s="268" t="s">
        <v>1466</v>
      </c>
      <c r="B552" s="269" t="s">
        <v>1467</v>
      </c>
      <c r="C552" s="268" t="s">
        <v>50</v>
      </c>
      <c r="D552" s="270">
        <v>1051.6099999999999</v>
      </c>
    </row>
    <row r="553" spans="1:4">
      <c r="A553" s="268" t="s">
        <v>1468</v>
      </c>
      <c r="B553" s="269" t="s">
        <v>1469</v>
      </c>
      <c r="C553" s="268" t="s">
        <v>50</v>
      </c>
      <c r="D553" s="270">
        <v>1306.99</v>
      </c>
    </row>
    <row r="554" spans="1:4">
      <c r="A554" s="268" t="s">
        <v>1470</v>
      </c>
      <c r="B554" s="269" t="s">
        <v>1471</v>
      </c>
      <c r="C554" s="268" t="s">
        <v>50</v>
      </c>
      <c r="D554" s="270">
        <v>1465.71</v>
      </c>
    </row>
    <row r="555" spans="1:4">
      <c r="A555" s="268" t="s">
        <v>1472</v>
      </c>
      <c r="B555" s="269" t="s">
        <v>1473</v>
      </c>
      <c r="C555" s="268" t="s">
        <v>50</v>
      </c>
      <c r="D555" s="270">
        <v>1814.62</v>
      </c>
    </row>
    <row r="556" spans="1:4">
      <c r="A556" s="268" t="s">
        <v>1474</v>
      </c>
      <c r="B556" s="269" t="s">
        <v>1475</v>
      </c>
      <c r="C556" s="268" t="s">
        <v>50</v>
      </c>
      <c r="D556" s="270">
        <v>2240.54</v>
      </c>
    </row>
    <row r="557" spans="1:4">
      <c r="A557" s="268" t="s">
        <v>1476</v>
      </c>
      <c r="B557" s="269" t="s">
        <v>1477</v>
      </c>
      <c r="C557" s="268" t="s">
        <v>399</v>
      </c>
      <c r="D557" s="270">
        <v>35970.400000000001</v>
      </c>
    </row>
    <row r="558" spans="1:4">
      <c r="A558" s="268" t="s">
        <v>1478</v>
      </c>
      <c r="B558" s="269" t="s">
        <v>1479</v>
      </c>
      <c r="C558" s="268" t="s">
        <v>50</v>
      </c>
      <c r="D558" s="270">
        <v>121.15</v>
      </c>
    </row>
    <row r="559" spans="1:4">
      <c r="A559" s="268" t="s">
        <v>1480</v>
      </c>
      <c r="B559" s="269" t="s">
        <v>1481</v>
      </c>
      <c r="C559" s="268" t="s">
        <v>399</v>
      </c>
      <c r="D559" s="270">
        <v>11265.99</v>
      </c>
    </row>
    <row r="560" spans="1:4">
      <c r="A560" s="268" t="s">
        <v>1482</v>
      </c>
      <c r="B560" s="269" t="s">
        <v>1483</v>
      </c>
      <c r="C560" s="268" t="s">
        <v>50</v>
      </c>
      <c r="D560" s="270">
        <v>4482.16</v>
      </c>
    </row>
    <row r="561" spans="1:4">
      <c r="A561" s="268" t="s">
        <v>1484</v>
      </c>
      <c r="B561" s="269" t="s">
        <v>1485</v>
      </c>
      <c r="C561" s="268" t="s">
        <v>50</v>
      </c>
      <c r="D561" s="270">
        <v>2100.63</v>
      </c>
    </row>
    <row r="562" spans="1:4">
      <c r="A562" s="268" t="s">
        <v>1486</v>
      </c>
      <c r="B562" s="269" t="s">
        <v>1487</v>
      </c>
      <c r="C562" s="268" t="s">
        <v>50</v>
      </c>
      <c r="D562" s="270">
        <v>3900.56</v>
      </c>
    </row>
    <row r="563" spans="1:4">
      <c r="A563" s="268" t="s">
        <v>1488</v>
      </c>
      <c r="B563" s="269" t="s">
        <v>1489</v>
      </c>
      <c r="C563" s="268" t="s">
        <v>50</v>
      </c>
      <c r="D563" s="270">
        <v>1858.56</v>
      </c>
    </row>
    <row r="564" spans="1:4" ht="17.25">
      <c r="A564" s="268" t="s">
        <v>1490</v>
      </c>
      <c r="B564" s="269" t="s">
        <v>1075</v>
      </c>
      <c r="C564" s="268" t="s">
        <v>569</v>
      </c>
      <c r="D564" s="270">
        <v>32.659999999999997</v>
      </c>
    </row>
    <row r="565" spans="1:4" ht="17.25">
      <c r="A565" s="268" t="s">
        <v>1491</v>
      </c>
      <c r="B565" s="269" t="s">
        <v>1077</v>
      </c>
      <c r="C565" s="268" t="s">
        <v>569</v>
      </c>
      <c r="D565" s="270">
        <v>39.44</v>
      </c>
    </row>
    <row r="566" spans="1:4" ht="28.5">
      <c r="A566" s="268" t="s">
        <v>1492</v>
      </c>
      <c r="B566" s="269" t="s">
        <v>1493</v>
      </c>
      <c r="C566" s="268" t="s">
        <v>473</v>
      </c>
      <c r="D566" s="270">
        <v>165.13</v>
      </c>
    </row>
    <row r="567" spans="1:4" ht="28.5">
      <c r="A567" s="268" t="s">
        <v>1494</v>
      </c>
      <c r="B567" s="269" t="s">
        <v>1495</v>
      </c>
      <c r="C567" s="268" t="s">
        <v>473</v>
      </c>
      <c r="D567" s="270">
        <v>189.25</v>
      </c>
    </row>
    <row r="568" spans="1:4">
      <c r="A568" s="268" t="s">
        <v>1496</v>
      </c>
      <c r="B568" s="269" t="s">
        <v>1083</v>
      </c>
      <c r="C568" s="268" t="s">
        <v>1084</v>
      </c>
      <c r="D568" s="270">
        <v>20.9</v>
      </c>
    </row>
    <row r="569" spans="1:4">
      <c r="A569" s="268" t="s">
        <v>1497</v>
      </c>
      <c r="B569" s="269" t="s">
        <v>1086</v>
      </c>
      <c r="C569" s="268" t="s">
        <v>1084</v>
      </c>
      <c r="D569" s="270">
        <v>17.829999999999998</v>
      </c>
    </row>
    <row r="570" spans="1:4">
      <c r="A570" s="268" t="s">
        <v>1498</v>
      </c>
      <c r="B570" s="269" t="s">
        <v>1088</v>
      </c>
      <c r="C570" s="268" t="s">
        <v>1084</v>
      </c>
      <c r="D570" s="270">
        <v>21.29</v>
      </c>
    </row>
    <row r="571" spans="1:4">
      <c r="A571" s="268" t="s">
        <v>1499</v>
      </c>
      <c r="B571" s="269" t="s">
        <v>1500</v>
      </c>
      <c r="C571" s="268" t="s">
        <v>1084</v>
      </c>
      <c r="D571" s="270">
        <v>39.950000000000003</v>
      </c>
    </row>
    <row r="572" spans="1:4">
      <c r="A572" s="268" t="s">
        <v>1501</v>
      </c>
      <c r="B572" s="269" t="s">
        <v>1090</v>
      </c>
      <c r="C572" s="268" t="s">
        <v>1084</v>
      </c>
      <c r="D572" s="270">
        <v>16.91</v>
      </c>
    </row>
    <row r="573" spans="1:4" ht="28.5">
      <c r="A573" s="268" t="s">
        <v>1502</v>
      </c>
      <c r="B573" s="269" t="s">
        <v>1503</v>
      </c>
      <c r="C573" s="268" t="s">
        <v>1084</v>
      </c>
      <c r="D573" s="270">
        <v>114.93</v>
      </c>
    </row>
    <row r="574" spans="1:4">
      <c r="A574" s="268" t="s">
        <v>1504</v>
      </c>
      <c r="B574" s="269" t="s">
        <v>1505</v>
      </c>
      <c r="C574" s="268" t="s">
        <v>399</v>
      </c>
      <c r="D574" s="270">
        <v>915.78</v>
      </c>
    </row>
    <row r="575" spans="1:4">
      <c r="A575" s="268" t="s">
        <v>1506</v>
      </c>
      <c r="B575" s="269" t="s">
        <v>1507</v>
      </c>
      <c r="C575" s="268" t="s">
        <v>399</v>
      </c>
      <c r="D575" s="270">
        <v>739.68</v>
      </c>
    </row>
    <row r="576" spans="1:4">
      <c r="A576" s="268" t="s">
        <v>1508</v>
      </c>
      <c r="B576" s="269" t="s">
        <v>1509</v>
      </c>
      <c r="C576" s="268" t="s">
        <v>399</v>
      </c>
      <c r="D576" s="270">
        <v>1174.29</v>
      </c>
    </row>
    <row r="577" spans="1:4">
      <c r="A577" s="268" t="s">
        <v>1510</v>
      </c>
      <c r="B577" s="269" t="s">
        <v>1511</v>
      </c>
      <c r="C577" s="268" t="s">
        <v>399</v>
      </c>
      <c r="D577" s="270">
        <v>2267.9299999999998</v>
      </c>
    </row>
    <row r="578" spans="1:4">
      <c r="A578" s="268" t="s">
        <v>1512</v>
      </c>
      <c r="B578" s="269" t="s">
        <v>1513</v>
      </c>
      <c r="C578" s="268" t="s">
        <v>399</v>
      </c>
      <c r="D578" s="270">
        <v>4531.12</v>
      </c>
    </row>
    <row r="579" spans="1:4">
      <c r="A579" s="268" t="s">
        <v>1514</v>
      </c>
      <c r="B579" s="269" t="s">
        <v>1515</v>
      </c>
      <c r="C579" s="268" t="s">
        <v>399</v>
      </c>
      <c r="D579" s="270">
        <v>5946.73</v>
      </c>
    </row>
    <row r="580" spans="1:4">
      <c r="A580" s="268" t="s">
        <v>1516</v>
      </c>
      <c r="B580" s="269" t="s">
        <v>1517</v>
      </c>
      <c r="C580" s="268" t="s">
        <v>399</v>
      </c>
      <c r="D580" s="270">
        <v>143.09</v>
      </c>
    </row>
    <row r="581" spans="1:4">
      <c r="A581" s="268" t="s">
        <v>1518</v>
      </c>
      <c r="B581" s="269" t="s">
        <v>1519</v>
      </c>
      <c r="C581" s="268" t="s">
        <v>399</v>
      </c>
      <c r="D581" s="270">
        <v>214.58</v>
      </c>
    </row>
    <row r="582" spans="1:4">
      <c r="A582" s="268" t="s">
        <v>1520</v>
      </c>
      <c r="B582" s="269" t="s">
        <v>1521</v>
      </c>
      <c r="C582" s="268" t="s">
        <v>399</v>
      </c>
      <c r="D582" s="270">
        <v>2714.17</v>
      </c>
    </row>
    <row r="583" spans="1:4">
      <c r="A583" s="268" t="s">
        <v>1522</v>
      </c>
      <c r="B583" s="269" t="s">
        <v>1523</v>
      </c>
      <c r="C583" s="268" t="s">
        <v>399</v>
      </c>
      <c r="D583" s="270">
        <v>398.2</v>
      </c>
    </row>
    <row r="584" spans="1:4" ht="28.5">
      <c r="A584" s="268" t="s">
        <v>1524</v>
      </c>
      <c r="B584" s="269" t="s">
        <v>1525</v>
      </c>
      <c r="C584" s="268" t="s">
        <v>399</v>
      </c>
      <c r="D584" s="270">
        <v>1143.01</v>
      </c>
    </row>
    <row r="585" spans="1:4" ht="28.5">
      <c r="A585" s="268" t="s">
        <v>1526</v>
      </c>
      <c r="B585" s="269" t="s">
        <v>1527</v>
      </c>
      <c r="C585" s="268" t="s">
        <v>399</v>
      </c>
      <c r="D585" s="270">
        <v>3991.96</v>
      </c>
    </row>
    <row r="586" spans="1:4" ht="28.5">
      <c r="A586" s="268" t="s">
        <v>1528</v>
      </c>
      <c r="B586" s="269" t="s">
        <v>1529</v>
      </c>
      <c r="C586" s="268" t="s">
        <v>399</v>
      </c>
      <c r="D586" s="270">
        <v>5373.25</v>
      </c>
    </row>
    <row r="587" spans="1:4" ht="28.5">
      <c r="A587" s="268" t="s">
        <v>1530</v>
      </c>
      <c r="B587" s="269" t="s">
        <v>1531</v>
      </c>
      <c r="C587" s="268" t="s">
        <v>399</v>
      </c>
      <c r="D587" s="270">
        <v>6506.64</v>
      </c>
    </row>
    <row r="588" spans="1:4">
      <c r="A588" s="268" t="s">
        <v>1532</v>
      </c>
      <c r="B588" s="269" t="s">
        <v>1533</v>
      </c>
      <c r="C588" s="268" t="s">
        <v>50</v>
      </c>
      <c r="D588" s="270">
        <v>392.3</v>
      </c>
    </row>
    <row r="589" spans="1:4">
      <c r="A589" s="268" t="s">
        <v>1534</v>
      </c>
      <c r="B589" s="269" t="s">
        <v>1535</v>
      </c>
      <c r="C589" s="268" t="s">
        <v>50</v>
      </c>
      <c r="D589" s="270">
        <v>460.44</v>
      </c>
    </row>
    <row r="590" spans="1:4">
      <c r="A590" s="268" t="s">
        <v>1536</v>
      </c>
      <c r="B590" s="269" t="s">
        <v>1537</v>
      </c>
      <c r="C590" s="268" t="s">
        <v>50</v>
      </c>
      <c r="D590" s="270">
        <v>531.72</v>
      </c>
    </row>
    <row r="591" spans="1:4">
      <c r="A591" s="268" t="s">
        <v>1538</v>
      </c>
      <c r="B591" s="269" t="s">
        <v>1539</v>
      </c>
      <c r="C591" s="268" t="s">
        <v>50</v>
      </c>
      <c r="D591" s="270">
        <v>588.39</v>
      </c>
    </row>
    <row r="592" spans="1:4">
      <c r="A592" s="268" t="s">
        <v>1540</v>
      </c>
      <c r="B592" s="269" t="s">
        <v>1541</v>
      </c>
      <c r="C592" s="268" t="s">
        <v>399</v>
      </c>
      <c r="D592" s="270">
        <v>1253.93</v>
      </c>
    </row>
    <row r="593" spans="1:4">
      <c r="A593" s="268" t="s">
        <v>1542</v>
      </c>
      <c r="B593" s="269" t="s">
        <v>1543</v>
      </c>
      <c r="C593" s="268" t="s">
        <v>399</v>
      </c>
      <c r="D593" s="270">
        <v>1940.33</v>
      </c>
    </row>
    <row r="594" spans="1:4">
      <c r="A594" s="268" t="s">
        <v>1544</v>
      </c>
      <c r="B594" s="269" t="s">
        <v>1545</v>
      </c>
      <c r="C594" s="268" t="s">
        <v>399</v>
      </c>
      <c r="D594" s="270">
        <v>2456.02</v>
      </c>
    </row>
    <row r="595" spans="1:4">
      <c r="A595" s="268" t="s">
        <v>1546</v>
      </c>
      <c r="B595" s="269" t="s">
        <v>1547</v>
      </c>
      <c r="C595" s="268" t="s">
        <v>399</v>
      </c>
      <c r="D595" s="270">
        <v>2351.8000000000002</v>
      </c>
    </row>
    <row r="596" spans="1:4" ht="17.25">
      <c r="A596" s="268" t="s">
        <v>1548</v>
      </c>
      <c r="B596" s="269" t="s">
        <v>1092</v>
      </c>
      <c r="C596" s="268" t="s">
        <v>569</v>
      </c>
      <c r="D596" s="270">
        <v>681.25</v>
      </c>
    </row>
    <row r="597" spans="1:4" ht="17.25">
      <c r="A597" s="268" t="s">
        <v>1549</v>
      </c>
      <c r="B597" s="269" t="s">
        <v>1094</v>
      </c>
      <c r="C597" s="268" t="s">
        <v>569</v>
      </c>
      <c r="D597" s="270">
        <v>740.99</v>
      </c>
    </row>
    <row r="598" spans="1:4" ht="17.25">
      <c r="A598" s="268" t="s">
        <v>1550</v>
      </c>
      <c r="B598" s="269" t="s">
        <v>1096</v>
      </c>
      <c r="C598" s="268" t="s">
        <v>569</v>
      </c>
      <c r="D598" s="270">
        <v>760.45</v>
      </c>
    </row>
    <row r="599" spans="1:4" ht="17.25">
      <c r="A599" s="268" t="s">
        <v>1551</v>
      </c>
      <c r="B599" s="269" t="s">
        <v>1098</v>
      </c>
      <c r="C599" s="268" t="s">
        <v>569</v>
      </c>
      <c r="D599" s="270">
        <v>784.82</v>
      </c>
    </row>
    <row r="600" spans="1:4" ht="17.25">
      <c r="A600" s="268" t="s">
        <v>1552</v>
      </c>
      <c r="B600" s="269" t="s">
        <v>1100</v>
      </c>
      <c r="C600" s="268" t="s">
        <v>569</v>
      </c>
      <c r="D600" s="270">
        <v>803.69</v>
      </c>
    </row>
    <row r="601" spans="1:4" ht="17.25">
      <c r="A601" s="268" t="s">
        <v>1553</v>
      </c>
      <c r="B601" s="269" t="s">
        <v>1102</v>
      </c>
      <c r="C601" s="268" t="s">
        <v>569</v>
      </c>
      <c r="D601" s="270">
        <v>828.12</v>
      </c>
    </row>
    <row r="602" spans="1:4" ht="17.25">
      <c r="A602" s="268" t="s">
        <v>1554</v>
      </c>
      <c r="B602" s="269" t="s">
        <v>1111</v>
      </c>
      <c r="C602" s="268" t="s">
        <v>569</v>
      </c>
      <c r="D602" s="270">
        <v>841.04</v>
      </c>
    </row>
    <row r="603" spans="1:4" ht="17.25">
      <c r="A603" s="268" t="s">
        <v>1555</v>
      </c>
      <c r="B603" s="269" t="s">
        <v>1104</v>
      </c>
      <c r="C603" s="268" t="s">
        <v>569</v>
      </c>
      <c r="D603" s="270">
        <v>681.49</v>
      </c>
    </row>
    <row r="604" spans="1:4" ht="17.25">
      <c r="A604" s="268" t="s">
        <v>1556</v>
      </c>
      <c r="B604" s="269" t="s">
        <v>1557</v>
      </c>
      <c r="C604" s="268" t="s">
        <v>569</v>
      </c>
      <c r="D604" s="270">
        <v>2515.6</v>
      </c>
    </row>
    <row r="605" spans="1:4" ht="17.25">
      <c r="A605" s="268" t="s">
        <v>1558</v>
      </c>
      <c r="B605" s="269" t="s">
        <v>1559</v>
      </c>
      <c r="C605" s="268" t="s">
        <v>569</v>
      </c>
      <c r="D605" s="270">
        <v>101.72</v>
      </c>
    </row>
    <row r="606" spans="1:4">
      <c r="A606" s="268" t="s">
        <v>1560</v>
      </c>
      <c r="B606" s="269" t="s">
        <v>1561</v>
      </c>
      <c r="C606" s="268" t="s">
        <v>1084</v>
      </c>
      <c r="D606" s="270">
        <v>4.71</v>
      </c>
    </row>
    <row r="607" spans="1:4" ht="17.25">
      <c r="A607" s="268" t="s">
        <v>1562</v>
      </c>
      <c r="B607" s="269" t="s">
        <v>1113</v>
      </c>
      <c r="C607" s="268" t="s">
        <v>569</v>
      </c>
      <c r="D607" s="270">
        <v>886.97</v>
      </c>
    </row>
    <row r="608" spans="1:4" ht="17.25">
      <c r="A608" s="268" t="s">
        <v>1563</v>
      </c>
      <c r="B608" s="269" t="s">
        <v>1115</v>
      </c>
      <c r="C608" s="268" t="s">
        <v>569</v>
      </c>
      <c r="D608" s="270">
        <v>988.63</v>
      </c>
    </row>
    <row r="609" spans="1:4" ht="17.25">
      <c r="A609" s="268" t="s">
        <v>1564</v>
      </c>
      <c r="B609" s="269" t="s">
        <v>1565</v>
      </c>
      <c r="C609" s="268" t="s">
        <v>569</v>
      </c>
      <c r="D609" s="270">
        <v>1028.6300000000001</v>
      </c>
    </row>
    <row r="610" spans="1:4">
      <c r="A610" s="268" t="s">
        <v>1566</v>
      </c>
      <c r="B610" s="269" t="s">
        <v>1567</v>
      </c>
      <c r="C610" s="268" t="s">
        <v>50</v>
      </c>
      <c r="D610" s="270">
        <v>284.89</v>
      </c>
    </row>
    <row r="611" spans="1:4">
      <c r="A611" s="268" t="s">
        <v>1568</v>
      </c>
      <c r="B611" s="269" t="s">
        <v>1569</v>
      </c>
      <c r="C611" s="268" t="s">
        <v>50</v>
      </c>
      <c r="D611" s="270">
        <v>291.18</v>
      </c>
    </row>
    <row r="612" spans="1:4">
      <c r="A612" s="268" t="s">
        <v>1570</v>
      </c>
      <c r="B612" s="269" t="s">
        <v>1571</v>
      </c>
      <c r="C612" s="268" t="s">
        <v>50</v>
      </c>
      <c r="D612" s="270">
        <v>306.39999999999998</v>
      </c>
    </row>
    <row r="613" spans="1:4">
      <c r="A613" s="268" t="s">
        <v>1572</v>
      </c>
      <c r="B613" s="269" t="s">
        <v>1573</v>
      </c>
      <c r="C613" s="268" t="s">
        <v>50</v>
      </c>
      <c r="D613" s="270">
        <v>326.89</v>
      </c>
    </row>
    <row r="614" spans="1:4">
      <c r="A614" s="268" t="s">
        <v>1574</v>
      </c>
      <c r="B614" s="269" t="s">
        <v>1575</v>
      </c>
      <c r="C614" s="268" t="s">
        <v>50</v>
      </c>
      <c r="D614" s="270">
        <v>891.54</v>
      </c>
    </row>
    <row r="615" spans="1:4">
      <c r="A615" s="268" t="s">
        <v>1576</v>
      </c>
      <c r="B615" s="269" t="s">
        <v>1577</v>
      </c>
      <c r="C615" s="268" t="s">
        <v>50</v>
      </c>
      <c r="D615" s="270">
        <v>1175.33</v>
      </c>
    </row>
    <row r="616" spans="1:4">
      <c r="A616" s="268" t="s">
        <v>1578</v>
      </c>
      <c r="B616" s="269" t="s">
        <v>1579</v>
      </c>
      <c r="C616" s="268" t="s">
        <v>50</v>
      </c>
      <c r="D616" s="270">
        <v>1380.15</v>
      </c>
    </row>
    <row r="617" spans="1:4">
      <c r="A617" s="268" t="s">
        <v>1580</v>
      </c>
      <c r="B617" s="269" t="s">
        <v>1581</v>
      </c>
      <c r="C617" s="268" t="s">
        <v>50</v>
      </c>
      <c r="D617" s="270">
        <v>1758.34</v>
      </c>
    </row>
    <row r="618" spans="1:4">
      <c r="A618" s="268" t="s">
        <v>1582</v>
      </c>
      <c r="B618" s="269" t="s">
        <v>1583</v>
      </c>
      <c r="C618" s="268" t="s">
        <v>50</v>
      </c>
      <c r="D618" s="270">
        <v>1349.89</v>
      </c>
    </row>
    <row r="619" spans="1:4">
      <c r="A619" s="268" t="s">
        <v>1584</v>
      </c>
      <c r="B619" s="269" t="s">
        <v>1585</v>
      </c>
      <c r="C619" s="268" t="s">
        <v>50</v>
      </c>
      <c r="D619" s="270">
        <v>1773.45</v>
      </c>
    </row>
    <row r="620" spans="1:4">
      <c r="A620" s="268" t="s">
        <v>1586</v>
      </c>
      <c r="B620" s="269" t="s">
        <v>1587</v>
      </c>
      <c r="C620" s="268" t="s">
        <v>50</v>
      </c>
      <c r="D620" s="270">
        <v>2076.08</v>
      </c>
    </row>
    <row r="621" spans="1:4">
      <c r="A621" s="268" t="s">
        <v>1588</v>
      </c>
      <c r="B621" s="269" t="s">
        <v>1589</v>
      </c>
      <c r="C621" s="268" t="s">
        <v>50</v>
      </c>
      <c r="D621" s="270">
        <v>2624.94</v>
      </c>
    </row>
    <row r="622" spans="1:4" ht="28.5">
      <c r="A622" s="268" t="s">
        <v>1590</v>
      </c>
      <c r="B622" s="269" t="s">
        <v>1591</v>
      </c>
      <c r="C622" s="268" t="s">
        <v>50</v>
      </c>
      <c r="D622" s="270">
        <v>17.55</v>
      </c>
    </row>
    <row r="623" spans="1:4" ht="28.5">
      <c r="A623" s="268" t="s">
        <v>1592</v>
      </c>
      <c r="B623" s="269" t="s">
        <v>1593</v>
      </c>
      <c r="C623" s="268" t="s">
        <v>50</v>
      </c>
      <c r="D623" s="270">
        <v>25.94</v>
      </c>
    </row>
    <row r="624" spans="1:4" ht="17.25">
      <c r="A624" s="268" t="s">
        <v>1594</v>
      </c>
      <c r="B624" s="269" t="s">
        <v>1123</v>
      </c>
      <c r="C624" s="268" t="s">
        <v>569</v>
      </c>
      <c r="D624" s="270">
        <v>358.07</v>
      </c>
    </row>
    <row r="625" spans="1:4" ht="28.5">
      <c r="A625" s="268" t="s">
        <v>1595</v>
      </c>
      <c r="B625" s="269" t="s">
        <v>1125</v>
      </c>
      <c r="C625" s="268" t="s">
        <v>569</v>
      </c>
      <c r="D625" s="270">
        <v>543.35</v>
      </c>
    </row>
    <row r="626" spans="1:4" ht="17.25">
      <c r="A626" s="268" t="s">
        <v>1596</v>
      </c>
      <c r="B626" s="269" t="s">
        <v>1127</v>
      </c>
      <c r="C626" s="268" t="s">
        <v>569</v>
      </c>
      <c r="D626" s="270">
        <v>220.68</v>
      </c>
    </row>
    <row r="627" spans="1:4" ht="28.5">
      <c r="A627" s="268" t="s">
        <v>1597</v>
      </c>
      <c r="B627" s="269" t="s">
        <v>1129</v>
      </c>
      <c r="C627" s="268" t="s">
        <v>569</v>
      </c>
      <c r="D627" s="270">
        <v>707.29</v>
      </c>
    </row>
    <row r="628" spans="1:4" ht="28.5">
      <c r="A628" s="268" t="s">
        <v>1598</v>
      </c>
      <c r="B628" s="269" t="s">
        <v>1131</v>
      </c>
      <c r="C628" s="268" t="s">
        <v>569</v>
      </c>
      <c r="D628" s="270">
        <v>815.92</v>
      </c>
    </row>
    <row r="629" spans="1:4" ht="28.5">
      <c r="A629" s="268" t="s">
        <v>1599</v>
      </c>
      <c r="B629" s="269" t="s">
        <v>1133</v>
      </c>
      <c r="C629" s="268" t="s">
        <v>569</v>
      </c>
      <c r="D629" s="270">
        <v>1059.1199999999999</v>
      </c>
    </row>
    <row r="630" spans="1:4" ht="28.5">
      <c r="A630" s="268" t="s">
        <v>1600</v>
      </c>
      <c r="B630" s="269" t="s">
        <v>1139</v>
      </c>
      <c r="C630" s="268" t="s">
        <v>569</v>
      </c>
      <c r="D630" s="270">
        <v>594.16</v>
      </c>
    </row>
    <row r="631" spans="1:4" ht="28.5">
      <c r="A631" s="268" t="s">
        <v>1601</v>
      </c>
      <c r="B631" s="269" t="s">
        <v>1135</v>
      </c>
      <c r="C631" s="268" t="s">
        <v>569</v>
      </c>
      <c r="D631" s="270">
        <v>656.45</v>
      </c>
    </row>
    <row r="632" spans="1:4" ht="28.5">
      <c r="A632" s="268" t="s">
        <v>1602</v>
      </c>
      <c r="B632" s="269" t="s">
        <v>1137</v>
      </c>
      <c r="C632" s="268" t="s">
        <v>569</v>
      </c>
      <c r="D632" s="270">
        <v>828.55</v>
      </c>
    </row>
    <row r="633" spans="1:4" ht="42.75">
      <c r="A633" s="268" t="s">
        <v>1603</v>
      </c>
      <c r="B633" s="269" t="s">
        <v>1141</v>
      </c>
      <c r="C633" s="268" t="s">
        <v>473</v>
      </c>
      <c r="D633" s="270">
        <v>496.02</v>
      </c>
    </row>
    <row r="634" spans="1:4" ht="42.75">
      <c r="A634" s="268" t="s">
        <v>1604</v>
      </c>
      <c r="B634" s="269" t="s">
        <v>1143</v>
      </c>
      <c r="C634" s="268" t="s">
        <v>473</v>
      </c>
      <c r="D634" s="270">
        <v>429.19</v>
      </c>
    </row>
    <row r="635" spans="1:4" ht="42.75">
      <c r="A635" s="268" t="s">
        <v>1605</v>
      </c>
      <c r="B635" s="269" t="s">
        <v>1145</v>
      </c>
      <c r="C635" s="268" t="s">
        <v>473</v>
      </c>
      <c r="D635" s="270">
        <v>515.73</v>
      </c>
    </row>
    <row r="636" spans="1:4" ht="42.75">
      <c r="A636" s="268" t="s">
        <v>1606</v>
      </c>
      <c r="B636" s="269" t="s">
        <v>1147</v>
      </c>
      <c r="C636" s="268" t="s">
        <v>473</v>
      </c>
      <c r="D636" s="270">
        <v>440.63</v>
      </c>
    </row>
    <row r="637" spans="1:4" ht="42.75">
      <c r="A637" s="268" t="s">
        <v>1607</v>
      </c>
      <c r="B637" s="269" t="s">
        <v>1149</v>
      </c>
      <c r="C637" s="268" t="s">
        <v>473</v>
      </c>
      <c r="D637" s="270">
        <v>535.47</v>
      </c>
    </row>
    <row r="638" spans="1:4" ht="42.75">
      <c r="A638" s="268" t="s">
        <v>1608</v>
      </c>
      <c r="B638" s="269" t="s">
        <v>1151</v>
      </c>
      <c r="C638" s="268" t="s">
        <v>473</v>
      </c>
      <c r="D638" s="270">
        <v>455.63</v>
      </c>
    </row>
    <row r="639" spans="1:4" ht="42.75">
      <c r="A639" s="268" t="s">
        <v>1609</v>
      </c>
      <c r="B639" s="269" t="s">
        <v>1153</v>
      </c>
      <c r="C639" s="268" t="s">
        <v>569</v>
      </c>
      <c r="D639" s="270">
        <v>866.01</v>
      </c>
    </row>
    <row r="640" spans="1:4" ht="42.75">
      <c r="A640" s="268" t="s">
        <v>1610</v>
      </c>
      <c r="B640" s="269" t="s">
        <v>1155</v>
      </c>
      <c r="C640" s="268" t="s">
        <v>473</v>
      </c>
      <c r="D640" s="270">
        <v>683.31</v>
      </c>
    </row>
    <row r="641" spans="1:4" ht="17.25">
      <c r="A641" s="268" t="s">
        <v>1611</v>
      </c>
      <c r="B641" s="269" t="s">
        <v>1159</v>
      </c>
      <c r="C641" s="268" t="s">
        <v>569</v>
      </c>
      <c r="D641" s="270">
        <v>1074.5</v>
      </c>
    </row>
    <row r="642" spans="1:4" ht="17.25">
      <c r="A642" s="268" t="s">
        <v>1612</v>
      </c>
      <c r="B642" s="269" t="s">
        <v>1161</v>
      </c>
      <c r="C642" s="268" t="s">
        <v>569</v>
      </c>
      <c r="D642" s="270">
        <v>1011.77</v>
      </c>
    </row>
    <row r="643" spans="1:4" ht="17.25">
      <c r="A643" s="268" t="s">
        <v>1613</v>
      </c>
      <c r="B643" s="269" t="s">
        <v>1163</v>
      </c>
      <c r="C643" s="268" t="s">
        <v>569</v>
      </c>
      <c r="D643" s="270">
        <v>1497.33</v>
      </c>
    </row>
    <row r="644" spans="1:4" ht="17.25">
      <c r="A644" s="268" t="s">
        <v>1614</v>
      </c>
      <c r="B644" s="269" t="s">
        <v>1165</v>
      </c>
      <c r="C644" s="268" t="s">
        <v>569</v>
      </c>
      <c r="D644" s="270">
        <v>514.85</v>
      </c>
    </row>
    <row r="645" spans="1:4" ht="17.25">
      <c r="A645" s="268" t="s">
        <v>1615</v>
      </c>
      <c r="B645" s="269" t="s">
        <v>1167</v>
      </c>
      <c r="C645" s="268" t="s">
        <v>569</v>
      </c>
      <c r="D645" s="270">
        <v>929.46</v>
      </c>
    </row>
    <row r="646" spans="1:4" ht="17.25">
      <c r="A646" s="268" t="s">
        <v>1616</v>
      </c>
      <c r="B646" s="269" t="s">
        <v>1169</v>
      </c>
      <c r="C646" s="268" t="s">
        <v>569</v>
      </c>
      <c r="D646" s="270">
        <v>869.88</v>
      </c>
    </row>
    <row r="647" spans="1:4" ht="17.25">
      <c r="A647" s="268" t="s">
        <v>1617</v>
      </c>
      <c r="B647" s="269" t="s">
        <v>1171</v>
      </c>
      <c r="C647" s="268" t="s">
        <v>473</v>
      </c>
      <c r="D647" s="270">
        <v>61.15</v>
      </c>
    </row>
    <row r="648" spans="1:4">
      <c r="A648" s="268" t="s">
        <v>1618</v>
      </c>
      <c r="B648" s="269" t="s">
        <v>1227</v>
      </c>
      <c r="C648" s="268" t="s">
        <v>1084</v>
      </c>
      <c r="D648" s="270">
        <v>64.930000000000007</v>
      </c>
    </row>
    <row r="649" spans="1:4" ht="28.5">
      <c r="A649" s="268" t="s">
        <v>1619</v>
      </c>
      <c r="B649" s="269" t="s">
        <v>1620</v>
      </c>
      <c r="C649" s="268" t="s">
        <v>50</v>
      </c>
      <c r="D649" s="270">
        <v>66.78</v>
      </c>
    </row>
    <row r="650" spans="1:4" ht="28.5">
      <c r="A650" s="268" t="s">
        <v>1621</v>
      </c>
      <c r="B650" s="269" t="s">
        <v>1622</v>
      </c>
      <c r="C650" s="268" t="s">
        <v>50</v>
      </c>
      <c r="D650" s="270">
        <v>51.82</v>
      </c>
    </row>
    <row r="651" spans="1:4">
      <c r="A651" s="268" t="s">
        <v>1623</v>
      </c>
      <c r="B651" s="269" t="s">
        <v>1624</v>
      </c>
      <c r="C651" s="268" t="s">
        <v>50</v>
      </c>
      <c r="D651" s="270">
        <v>49.11</v>
      </c>
    </row>
    <row r="652" spans="1:4">
      <c r="A652" s="268" t="s">
        <v>1625</v>
      </c>
      <c r="B652" s="269" t="s">
        <v>1626</v>
      </c>
      <c r="C652" s="268" t="s">
        <v>50</v>
      </c>
      <c r="D652" s="270">
        <v>72.599999999999994</v>
      </c>
    </row>
    <row r="653" spans="1:4" ht="28.5">
      <c r="A653" s="268" t="s">
        <v>1627</v>
      </c>
      <c r="B653" s="269" t="s">
        <v>1628</v>
      </c>
      <c r="C653" s="268" t="s">
        <v>50</v>
      </c>
      <c r="D653" s="270">
        <v>49.65</v>
      </c>
    </row>
    <row r="654" spans="1:4" ht="28.5">
      <c r="A654" s="268" t="s">
        <v>1629</v>
      </c>
      <c r="B654" s="269" t="s">
        <v>1630</v>
      </c>
      <c r="C654" s="268" t="s">
        <v>50</v>
      </c>
      <c r="D654" s="270">
        <v>59.08</v>
      </c>
    </row>
    <row r="655" spans="1:4">
      <c r="A655" s="268" t="s">
        <v>1631</v>
      </c>
      <c r="B655" s="269" t="s">
        <v>1632</v>
      </c>
      <c r="C655" s="268" t="s">
        <v>50</v>
      </c>
      <c r="D655" s="270">
        <v>46.7</v>
      </c>
    </row>
    <row r="656" spans="1:4">
      <c r="A656" s="268" t="s">
        <v>1633</v>
      </c>
      <c r="B656" s="269" t="s">
        <v>1634</v>
      </c>
      <c r="C656" s="268" t="s">
        <v>50</v>
      </c>
      <c r="D656" s="270">
        <v>56.04</v>
      </c>
    </row>
    <row r="657" spans="1:4">
      <c r="A657" s="268" t="s">
        <v>1635</v>
      </c>
      <c r="B657" s="269" t="s">
        <v>1636</v>
      </c>
      <c r="C657" s="268" t="s">
        <v>50</v>
      </c>
      <c r="D657" s="270">
        <v>21.29</v>
      </c>
    </row>
    <row r="658" spans="1:4" ht="28.5">
      <c r="A658" s="268" t="s">
        <v>1637</v>
      </c>
      <c r="B658" s="269" t="s">
        <v>1638</v>
      </c>
      <c r="C658" s="268" t="s">
        <v>50</v>
      </c>
      <c r="D658" s="270">
        <v>116.88</v>
      </c>
    </row>
    <row r="659" spans="1:4">
      <c r="A659" s="268" t="s">
        <v>1639</v>
      </c>
      <c r="B659" s="269" t="s">
        <v>1239</v>
      </c>
      <c r="C659" s="268" t="s">
        <v>50</v>
      </c>
      <c r="D659" s="270">
        <v>209.49</v>
      </c>
    </row>
    <row r="660" spans="1:4">
      <c r="A660" s="268" t="s">
        <v>1640</v>
      </c>
      <c r="B660" s="269" t="s">
        <v>1241</v>
      </c>
      <c r="C660" s="268" t="s">
        <v>50</v>
      </c>
      <c r="D660" s="270">
        <v>119.52</v>
      </c>
    </row>
    <row r="661" spans="1:4">
      <c r="A661" s="268" t="s">
        <v>1641</v>
      </c>
      <c r="B661" s="269" t="s">
        <v>1243</v>
      </c>
      <c r="C661" s="268" t="s">
        <v>50</v>
      </c>
      <c r="D661" s="270">
        <v>172.01</v>
      </c>
    </row>
    <row r="662" spans="1:4" ht="17.25">
      <c r="A662" s="268" t="s">
        <v>1642</v>
      </c>
      <c r="B662" s="269" t="s">
        <v>1643</v>
      </c>
      <c r="C662" s="268" t="s">
        <v>569</v>
      </c>
      <c r="D662" s="270">
        <v>100.86</v>
      </c>
    </row>
    <row r="663" spans="1:4" ht="28.5">
      <c r="A663" s="268" t="s">
        <v>1644</v>
      </c>
      <c r="B663" s="269" t="s">
        <v>1645</v>
      </c>
      <c r="C663" s="268" t="s">
        <v>473</v>
      </c>
      <c r="D663" s="270">
        <v>325.29000000000002</v>
      </c>
    </row>
    <row r="664" spans="1:4" ht="28.5">
      <c r="A664" s="268" t="s">
        <v>1646</v>
      </c>
      <c r="B664" s="269" t="s">
        <v>1647</v>
      </c>
      <c r="C664" s="268" t="s">
        <v>473</v>
      </c>
      <c r="D664" s="270">
        <v>955.88</v>
      </c>
    </row>
    <row r="665" spans="1:4" ht="28.5">
      <c r="A665" s="268" t="s">
        <v>1648</v>
      </c>
      <c r="B665" s="269" t="s">
        <v>1649</v>
      </c>
      <c r="C665" s="268" t="s">
        <v>473</v>
      </c>
      <c r="D665" s="270">
        <v>1188.79</v>
      </c>
    </row>
    <row r="666" spans="1:4" ht="28.5">
      <c r="A666" s="268" t="s">
        <v>1650</v>
      </c>
      <c r="B666" s="269" t="s">
        <v>1651</v>
      </c>
      <c r="C666" s="268" t="s">
        <v>473</v>
      </c>
      <c r="D666" s="270">
        <v>1441.64</v>
      </c>
    </row>
    <row r="667" spans="1:4" ht="28.5">
      <c r="A667" s="268" t="s">
        <v>1652</v>
      </c>
      <c r="B667" s="269" t="s">
        <v>1653</v>
      </c>
      <c r="C667" s="268" t="s">
        <v>473</v>
      </c>
      <c r="D667" s="270">
        <v>1266.4100000000001</v>
      </c>
    </row>
    <row r="668" spans="1:4" ht="28.5">
      <c r="A668" s="268" t="s">
        <v>1654</v>
      </c>
      <c r="B668" s="269" t="s">
        <v>1655</v>
      </c>
      <c r="C668" s="268" t="s">
        <v>473</v>
      </c>
      <c r="D668" s="270">
        <v>1530.38</v>
      </c>
    </row>
    <row r="669" spans="1:4" ht="28.5">
      <c r="A669" s="268" t="s">
        <v>1656</v>
      </c>
      <c r="B669" s="269" t="s">
        <v>1657</v>
      </c>
      <c r="C669" s="268" t="s">
        <v>473</v>
      </c>
      <c r="D669" s="270">
        <v>1796.35</v>
      </c>
    </row>
    <row r="670" spans="1:4" ht="28.5">
      <c r="A670" s="268" t="s">
        <v>1658</v>
      </c>
      <c r="B670" s="269" t="s">
        <v>1659</v>
      </c>
      <c r="C670" s="268" t="s">
        <v>473</v>
      </c>
      <c r="D670" s="270">
        <v>2251.17</v>
      </c>
    </row>
    <row r="671" spans="1:4" ht="28.5">
      <c r="A671" s="268" t="s">
        <v>1660</v>
      </c>
      <c r="B671" s="269" t="s">
        <v>1661</v>
      </c>
      <c r="C671" s="268" t="s">
        <v>473</v>
      </c>
      <c r="D671" s="270">
        <v>947.03</v>
      </c>
    </row>
    <row r="672" spans="1:4" ht="28.5">
      <c r="A672" s="268" t="s">
        <v>1662</v>
      </c>
      <c r="B672" s="269" t="s">
        <v>1663</v>
      </c>
      <c r="C672" s="268" t="s">
        <v>473</v>
      </c>
      <c r="D672" s="270">
        <v>989.18</v>
      </c>
    </row>
    <row r="673" spans="1:4" ht="28.5">
      <c r="A673" s="268" t="s">
        <v>1664</v>
      </c>
      <c r="B673" s="269" t="s">
        <v>1665</v>
      </c>
      <c r="C673" s="268" t="s">
        <v>473</v>
      </c>
      <c r="D673" s="270">
        <v>1193.23</v>
      </c>
    </row>
    <row r="674" spans="1:4" ht="28.5">
      <c r="A674" s="268" t="s">
        <v>1666</v>
      </c>
      <c r="B674" s="269" t="s">
        <v>1667</v>
      </c>
      <c r="C674" s="268" t="s">
        <v>473</v>
      </c>
      <c r="D674" s="270">
        <v>1038</v>
      </c>
    </row>
    <row r="675" spans="1:4" ht="28.5">
      <c r="A675" s="268" t="s">
        <v>1668</v>
      </c>
      <c r="B675" s="269" t="s">
        <v>1669</v>
      </c>
      <c r="C675" s="268" t="s">
        <v>473</v>
      </c>
      <c r="D675" s="270">
        <v>1193.23</v>
      </c>
    </row>
    <row r="676" spans="1:4" ht="28.5">
      <c r="A676" s="268" t="s">
        <v>1670</v>
      </c>
      <c r="B676" s="269" t="s">
        <v>1671</v>
      </c>
      <c r="C676" s="268" t="s">
        <v>473</v>
      </c>
      <c r="D676" s="270">
        <v>1253.1600000000001</v>
      </c>
    </row>
    <row r="677" spans="1:4" ht="28.5">
      <c r="A677" s="268" t="s">
        <v>1672</v>
      </c>
      <c r="B677" s="269" t="s">
        <v>1673</v>
      </c>
      <c r="C677" s="268" t="s">
        <v>473</v>
      </c>
      <c r="D677" s="270">
        <v>1253.1600000000001</v>
      </c>
    </row>
    <row r="678" spans="1:4" ht="28.5">
      <c r="A678" s="268" t="s">
        <v>1674</v>
      </c>
      <c r="B678" s="269" t="s">
        <v>1675</v>
      </c>
      <c r="C678" s="268" t="s">
        <v>473</v>
      </c>
      <c r="D678" s="270">
        <v>1446.07</v>
      </c>
    </row>
    <row r="679" spans="1:4" ht="28.5">
      <c r="A679" s="268" t="s">
        <v>1676</v>
      </c>
      <c r="B679" s="269" t="s">
        <v>1677</v>
      </c>
      <c r="C679" s="268" t="s">
        <v>473</v>
      </c>
      <c r="D679" s="270">
        <v>1446.07</v>
      </c>
    </row>
    <row r="680" spans="1:4" ht="28.5">
      <c r="A680" s="268" t="s">
        <v>1678</v>
      </c>
      <c r="B680" s="269" t="s">
        <v>1679</v>
      </c>
      <c r="C680" s="268" t="s">
        <v>473</v>
      </c>
      <c r="D680" s="270">
        <v>1519.29</v>
      </c>
    </row>
    <row r="681" spans="1:4" ht="28.5">
      <c r="A681" s="268" t="s">
        <v>1680</v>
      </c>
      <c r="B681" s="269" t="s">
        <v>1681</v>
      </c>
      <c r="C681" s="268" t="s">
        <v>473</v>
      </c>
      <c r="D681" s="270">
        <v>1631.63</v>
      </c>
    </row>
    <row r="682" spans="1:4" ht="28.5">
      <c r="A682" s="268" t="s">
        <v>1682</v>
      </c>
      <c r="B682" s="269" t="s">
        <v>1683</v>
      </c>
      <c r="C682" s="268" t="s">
        <v>473</v>
      </c>
      <c r="D682" s="270">
        <v>1678.95</v>
      </c>
    </row>
    <row r="683" spans="1:4" ht="28.5">
      <c r="A683" s="268" t="s">
        <v>1684</v>
      </c>
      <c r="B683" s="269" t="s">
        <v>1685</v>
      </c>
      <c r="C683" s="268" t="s">
        <v>473</v>
      </c>
      <c r="D683" s="270">
        <v>742.98</v>
      </c>
    </row>
    <row r="684" spans="1:4" ht="28.5">
      <c r="A684" s="268" t="s">
        <v>1686</v>
      </c>
      <c r="B684" s="269" t="s">
        <v>1687</v>
      </c>
      <c r="C684" s="268" t="s">
        <v>473</v>
      </c>
      <c r="D684" s="270">
        <v>794.4</v>
      </c>
    </row>
    <row r="685" spans="1:4" ht="28.5">
      <c r="A685" s="268" t="s">
        <v>1688</v>
      </c>
      <c r="B685" s="269" t="s">
        <v>1689</v>
      </c>
      <c r="C685" s="268" t="s">
        <v>473</v>
      </c>
      <c r="D685" s="270">
        <v>959.64</v>
      </c>
    </row>
    <row r="686" spans="1:4" ht="28.5">
      <c r="A686" s="268" t="s">
        <v>1690</v>
      </c>
      <c r="B686" s="269" t="s">
        <v>1691</v>
      </c>
      <c r="C686" s="268" t="s">
        <v>473</v>
      </c>
      <c r="D686" s="270">
        <v>1145.21</v>
      </c>
    </row>
    <row r="687" spans="1:4" ht="28.5">
      <c r="A687" s="268" t="s">
        <v>1692</v>
      </c>
      <c r="B687" s="269" t="s">
        <v>1693</v>
      </c>
      <c r="C687" s="268" t="s">
        <v>473</v>
      </c>
      <c r="D687" s="270">
        <v>1454.57</v>
      </c>
    </row>
    <row r="688" spans="1:4" ht="42.75">
      <c r="A688" s="268" t="s">
        <v>1694</v>
      </c>
      <c r="B688" s="269" t="s">
        <v>1695</v>
      </c>
      <c r="C688" s="268" t="s">
        <v>473</v>
      </c>
      <c r="D688" s="270">
        <v>1017.21</v>
      </c>
    </row>
    <row r="689" spans="1:4" ht="42.75">
      <c r="A689" s="268" t="s">
        <v>1696</v>
      </c>
      <c r="B689" s="269" t="s">
        <v>1697</v>
      </c>
      <c r="C689" s="268" t="s">
        <v>473</v>
      </c>
      <c r="D689" s="270">
        <v>1258.1500000000001</v>
      </c>
    </row>
    <row r="690" spans="1:4" ht="28.5">
      <c r="A690" s="268" t="s">
        <v>1698</v>
      </c>
      <c r="B690" s="269" t="s">
        <v>1699</v>
      </c>
      <c r="C690" s="268" t="s">
        <v>473</v>
      </c>
      <c r="D690" s="270">
        <v>1451.46</v>
      </c>
    </row>
    <row r="691" spans="1:4" ht="42.75">
      <c r="A691" s="268" t="s">
        <v>1700</v>
      </c>
      <c r="B691" s="269" t="s">
        <v>1701</v>
      </c>
      <c r="C691" s="268" t="s">
        <v>473</v>
      </c>
      <c r="D691" s="270">
        <v>1848.7</v>
      </c>
    </row>
    <row r="692" spans="1:4" ht="42.75">
      <c r="A692" s="268" t="s">
        <v>1702</v>
      </c>
      <c r="B692" s="269" t="s">
        <v>1703</v>
      </c>
      <c r="C692" s="268" t="s">
        <v>473</v>
      </c>
      <c r="D692" s="270">
        <v>2233.86</v>
      </c>
    </row>
    <row r="693" spans="1:4" ht="28.5">
      <c r="A693" s="268" t="s">
        <v>1704</v>
      </c>
      <c r="B693" s="269" t="s">
        <v>1705</v>
      </c>
      <c r="C693" s="268" t="s">
        <v>473</v>
      </c>
      <c r="D693" s="270">
        <v>738.64</v>
      </c>
    </row>
    <row r="694" spans="1:4" ht="28.5">
      <c r="A694" s="268" t="s">
        <v>1706</v>
      </c>
      <c r="B694" s="269" t="s">
        <v>1707</v>
      </c>
      <c r="C694" s="268" t="s">
        <v>473</v>
      </c>
      <c r="D694" s="270">
        <v>789.73</v>
      </c>
    </row>
    <row r="695" spans="1:4" ht="28.5">
      <c r="A695" s="268" t="s">
        <v>1708</v>
      </c>
      <c r="B695" s="269" t="s">
        <v>1709</v>
      </c>
      <c r="C695" s="268" t="s">
        <v>473</v>
      </c>
      <c r="D695" s="270">
        <v>837.28</v>
      </c>
    </row>
    <row r="696" spans="1:4" ht="28.5">
      <c r="A696" s="268" t="s">
        <v>1710</v>
      </c>
      <c r="B696" s="269" t="s">
        <v>1711</v>
      </c>
      <c r="C696" s="268" t="s">
        <v>473</v>
      </c>
      <c r="D696" s="270">
        <v>834.32</v>
      </c>
    </row>
    <row r="697" spans="1:4" ht="28.5">
      <c r="A697" s="268" t="s">
        <v>1712</v>
      </c>
      <c r="B697" s="269" t="s">
        <v>1713</v>
      </c>
      <c r="C697" s="268" t="s">
        <v>473</v>
      </c>
      <c r="D697" s="270">
        <v>952.25</v>
      </c>
    </row>
    <row r="698" spans="1:4" ht="28.5">
      <c r="A698" s="268" t="s">
        <v>1714</v>
      </c>
      <c r="B698" s="269" t="s">
        <v>1715</v>
      </c>
      <c r="C698" s="268" t="s">
        <v>473</v>
      </c>
      <c r="D698" s="270">
        <v>1051.57</v>
      </c>
    </row>
    <row r="699" spans="1:4" ht="28.5">
      <c r="A699" s="268" t="s">
        <v>1716</v>
      </c>
      <c r="B699" s="269" t="s">
        <v>1717</v>
      </c>
      <c r="C699" s="268" t="s">
        <v>473</v>
      </c>
      <c r="D699" s="270">
        <v>1026.02</v>
      </c>
    </row>
    <row r="700" spans="1:4" ht="28.5">
      <c r="A700" s="268" t="s">
        <v>1718</v>
      </c>
      <c r="B700" s="269" t="s">
        <v>1719</v>
      </c>
      <c r="C700" s="268" t="s">
        <v>473</v>
      </c>
      <c r="D700" s="270">
        <v>1174.5999999999999</v>
      </c>
    </row>
    <row r="701" spans="1:4" ht="28.5">
      <c r="A701" s="268" t="s">
        <v>1720</v>
      </c>
      <c r="B701" s="269" t="s">
        <v>1721</v>
      </c>
      <c r="C701" s="268" t="s">
        <v>473</v>
      </c>
      <c r="D701" s="270">
        <v>1255.45</v>
      </c>
    </row>
    <row r="702" spans="1:4" ht="28.5">
      <c r="A702" s="268" t="s">
        <v>1722</v>
      </c>
      <c r="B702" s="269" t="s">
        <v>1723</v>
      </c>
      <c r="C702" s="268" t="s">
        <v>473</v>
      </c>
      <c r="D702" s="270">
        <v>1220.1400000000001</v>
      </c>
    </row>
    <row r="703" spans="1:4" ht="28.5">
      <c r="A703" s="268" t="s">
        <v>1724</v>
      </c>
      <c r="B703" s="269" t="s">
        <v>1725</v>
      </c>
      <c r="C703" s="268" t="s">
        <v>473</v>
      </c>
      <c r="D703" s="270">
        <v>1337.68</v>
      </c>
    </row>
    <row r="704" spans="1:4" ht="28.5">
      <c r="A704" s="268" t="s">
        <v>1726</v>
      </c>
      <c r="B704" s="269" t="s">
        <v>1727</v>
      </c>
      <c r="C704" s="268" t="s">
        <v>473</v>
      </c>
      <c r="D704" s="270">
        <v>1385.89</v>
      </c>
    </row>
    <row r="705" spans="1:4" ht="28.5">
      <c r="A705" s="268" t="s">
        <v>1728</v>
      </c>
      <c r="B705" s="269" t="s">
        <v>1729</v>
      </c>
      <c r="C705" s="268" t="s">
        <v>473</v>
      </c>
      <c r="D705" s="270">
        <v>1355.12</v>
      </c>
    </row>
    <row r="706" spans="1:4" ht="28.5">
      <c r="A706" s="268" t="s">
        <v>1730</v>
      </c>
      <c r="B706" s="269" t="s">
        <v>1731</v>
      </c>
      <c r="C706" s="268" t="s">
        <v>473</v>
      </c>
      <c r="D706" s="270">
        <v>1606.3</v>
      </c>
    </row>
    <row r="707" spans="1:4" ht="28.5">
      <c r="A707" s="268" t="s">
        <v>1732</v>
      </c>
      <c r="B707" s="269" t="s">
        <v>1733</v>
      </c>
      <c r="C707" s="268" t="s">
        <v>473</v>
      </c>
      <c r="D707" s="270">
        <v>1977.81</v>
      </c>
    </row>
    <row r="708" spans="1:4" ht="28.5">
      <c r="A708" s="268" t="s">
        <v>1734</v>
      </c>
      <c r="B708" s="269" t="s">
        <v>1735</v>
      </c>
      <c r="C708" s="268" t="s">
        <v>473</v>
      </c>
      <c r="D708" s="270">
        <v>590.58000000000004</v>
      </c>
    </row>
    <row r="709" spans="1:4" ht="28.5">
      <c r="A709" s="268" t="s">
        <v>1736</v>
      </c>
      <c r="B709" s="269" t="s">
        <v>1737</v>
      </c>
      <c r="C709" s="268" t="s">
        <v>473</v>
      </c>
      <c r="D709" s="270">
        <v>729.09</v>
      </c>
    </row>
    <row r="710" spans="1:4" ht="28.5">
      <c r="A710" s="268" t="s">
        <v>1738</v>
      </c>
      <c r="B710" s="269" t="s">
        <v>1739</v>
      </c>
      <c r="C710" s="268" t="s">
        <v>473</v>
      </c>
      <c r="D710" s="270">
        <v>853.54</v>
      </c>
    </row>
    <row r="711" spans="1:4" ht="28.5">
      <c r="A711" s="268" t="s">
        <v>1740</v>
      </c>
      <c r="B711" s="269" t="s">
        <v>1741</v>
      </c>
      <c r="C711" s="268" t="s">
        <v>473</v>
      </c>
      <c r="D711" s="270">
        <v>970.78</v>
      </c>
    </row>
    <row r="712" spans="1:4" ht="28.5">
      <c r="A712" s="268" t="s">
        <v>1742</v>
      </c>
      <c r="B712" s="269" t="s">
        <v>1743</v>
      </c>
      <c r="C712" s="268" t="s">
        <v>473</v>
      </c>
      <c r="D712" s="270">
        <v>1088.0899999999999</v>
      </c>
    </row>
    <row r="713" spans="1:4" ht="42.75">
      <c r="A713" s="268" t="s">
        <v>1744</v>
      </c>
      <c r="B713" s="269" t="s">
        <v>1745</v>
      </c>
      <c r="C713" s="268" t="s">
        <v>473</v>
      </c>
      <c r="D713" s="270">
        <v>651.83000000000004</v>
      </c>
    </row>
    <row r="714" spans="1:4" ht="42.75">
      <c r="A714" s="268" t="s">
        <v>1746</v>
      </c>
      <c r="B714" s="269" t="s">
        <v>1747</v>
      </c>
      <c r="C714" s="268" t="s">
        <v>473</v>
      </c>
      <c r="D714" s="270">
        <v>729.09</v>
      </c>
    </row>
    <row r="715" spans="1:4" ht="28.5">
      <c r="A715" s="268" t="s">
        <v>1748</v>
      </c>
      <c r="B715" s="269" t="s">
        <v>1749</v>
      </c>
      <c r="C715" s="268" t="s">
        <v>473</v>
      </c>
      <c r="D715" s="270">
        <v>853.54</v>
      </c>
    </row>
    <row r="716" spans="1:4" ht="42.75">
      <c r="A716" s="268" t="s">
        <v>1750</v>
      </c>
      <c r="B716" s="269" t="s">
        <v>1751</v>
      </c>
      <c r="C716" s="268" t="s">
        <v>473</v>
      </c>
      <c r="D716" s="270">
        <v>789.91</v>
      </c>
    </row>
    <row r="717" spans="1:4" ht="42.75">
      <c r="A717" s="268" t="s">
        <v>1752</v>
      </c>
      <c r="B717" s="269" t="s">
        <v>1753</v>
      </c>
      <c r="C717" s="268" t="s">
        <v>473</v>
      </c>
      <c r="D717" s="270">
        <v>853.54</v>
      </c>
    </row>
    <row r="718" spans="1:4" ht="42.75">
      <c r="A718" s="268" t="s">
        <v>1754</v>
      </c>
      <c r="B718" s="269" t="s">
        <v>1755</v>
      </c>
      <c r="C718" s="268" t="s">
        <v>473</v>
      </c>
      <c r="D718" s="270">
        <v>970.78</v>
      </c>
    </row>
    <row r="719" spans="1:4" ht="28.5">
      <c r="A719" s="268" t="s">
        <v>1756</v>
      </c>
      <c r="B719" s="269" t="s">
        <v>1757</v>
      </c>
      <c r="C719" s="268" t="s">
        <v>473</v>
      </c>
      <c r="D719" s="270">
        <v>912.18</v>
      </c>
    </row>
    <row r="720" spans="1:4" ht="28.5">
      <c r="A720" s="268" t="s">
        <v>1758</v>
      </c>
      <c r="B720" s="269" t="s">
        <v>1759</v>
      </c>
      <c r="C720" s="268" t="s">
        <v>473</v>
      </c>
      <c r="D720" s="270">
        <v>1029.3499999999999</v>
      </c>
    </row>
    <row r="721" spans="1:4" ht="28.5">
      <c r="A721" s="268" t="s">
        <v>1760</v>
      </c>
      <c r="B721" s="269" t="s">
        <v>1761</v>
      </c>
      <c r="C721" s="268" t="s">
        <v>473</v>
      </c>
      <c r="D721" s="270">
        <v>1127.5899999999999</v>
      </c>
    </row>
    <row r="722" spans="1:4" ht="42.75">
      <c r="A722" s="268" t="s">
        <v>1762</v>
      </c>
      <c r="B722" s="269" t="s">
        <v>1763</v>
      </c>
      <c r="C722" s="268" t="s">
        <v>473</v>
      </c>
      <c r="D722" s="270">
        <v>1029.3499999999999</v>
      </c>
    </row>
    <row r="723" spans="1:4" ht="42.75">
      <c r="A723" s="268" t="s">
        <v>1764</v>
      </c>
      <c r="B723" s="269" t="s">
        <v>1765</v>
      </c>
      <c r="C723" s="268" t="s">
        <v>473</v>
      </c>
      <c r="D723" s="270">
        <v>1152.56</v>
      </c>
    </row>
    <row r="724" spans="1:4" ht="28.5">
      <c r="A724" s="268" t="s">
        <v>1766</v>
      </c>
      <c r="B724" s="269" t="s">
        <v>1767</v>
      </c>
      <c r="C724" s="268" t="s">
        <v>473</v>
      </c>
      <c r="D724" s="270">
        <v>1251.56</v>
      </c>
    </row>
    <row r="725" spans="1:4" ht="42.75">
      <c r="A725" s="268" t="s">
        <v>1768</v>
      </c>
      <c r="B725" s="269" t="s">
        <v>1769</v>
      </c>
      <c r="C725" s="268" t="s">
        <v>473</v>
      </c>
      <c r="D725" s="270">
        <v>1146.54</v>
      </c>
    </row>
    <row r="726" spans="1:4" ht="42.75">
      <c r="A726" s="268" t="s">
        <v>1770</v>
      </c>
      <c r="B726" s="269" t="s">
        <v>1771</v>
      </c>
      <c r="C726" s="268" t="s">
        <v>473</v>
      </c>
      <c r="D726" s="270">
        <v>1411.22</v>
      </c>
    </row>
    <row r="727" spans="1:4" ht="28.5">
      <c r="A727" s="268" t="s">
        <v>1772</v>
      </c>
      <c r="B727" s="269" t="s">
        <v>1773</v>
      </c>
      <c r="C727" s="268" t="s">
        <v>473</v>
      </c>
      <c r="D727" s="270">
        <v>1498.57</v>
      </c>
    </row>
    <row r="728" spans="1:4" ht="42.75">
      <c r="A728" s="268" t="s">
        <v>1774</v>
      </c>
      <c r="B728" s="269" t="s">
        <v>1775</v>
      </c>
      <c r="C728" s="268" t="s">
        <v>473</v>
      </c>
      <c r="D728" s="270">
        <v>1089.25</v>
      </c>
    </row>
    <row r="729" spans="1:4" ht="42.75">
      <c r="A729" s="268" t="s">
        <v>1776</v>
      </c>
      <c r="B729" s="269" t="s">
        <v>1777</v>
      </c>
      <c r="C729" s="268" t="s">
        <v>473</v>
      </c>
      <c r="D729" s="270">
        <v>1069.75</v>
      </c>
    </row>
    <row r="730" spans="1:4" ht="42.75">
      <c r="A730" s="268" t="s">
        <v>1778</v>
      </c>
      <c r="B730" s="269" t="s">
        <v>1779</v>
      </c>
      <c r="C730" s="268" t="s">
        <v>473</v>
      </c>
      <c r="D730" s="270">
        <v>1042.46</v>
      </c>
    </row>
    <row r="731" spans="1:4" ht="42.75">
      <c r="A731" s="268" t="s">
        <v>1780</v>
      </c>
      <c r="B731" s="269" t="s">
        <v>1781</v>
      </c>
      <c r="C731" s="268" t="s">
        <v>473</v>
      </c>
      <c r="D731" s="270">
        <v>1039.1199999999999</v>
      </c>
    </row>
    <row r="732" spans="1:4" ht="42.75">
      <c r="A732" s="268" t="s">
        <v>1782</v>
      </c>
      <c r="B732" s="269" t="s">
        <v>1783</v>
      </c>
      <c r="C732" s="268" t="s">
        <v>473</v>
      </c>
      <c r="D732" s="270">
        <v>508.33</v>
      </c>
    </row>
    <row r="733" spans="1:4" ht="28.5">
      <c r="A733" s="268" t="s">
        <v>1784</v>
      </c>
      <c r="B733" s="269" t="s">
        <v>1785</v>
      </c>
      <c r="C733" s="268" t="s">
        <v>473</v>
      </c>
      <c r="D733" s="270">
        <v>991.1</v>
      </c>
    </row>
    <row r="734" spans="1:4" ht="28.5">
      <c r="A734" s="268" t="s">
        <v>1786</v>
      </c>
      <c r="B734" s="269" t="s">
        <v>1787</v>
      </c>
      <c r="C734" s="268" t="s">
        <v>473</v>
      </c>
      <c r="D734" s="270">
        <v>1013.92</v>
      </c>
    </row>
    <row r="735" spans="1:4" ht="42.75">
      <c r="A735" s="268" t="s">
        <v>1788</v>
      </c>
      <c r="B735" s="269" t="s">
        <v>1789</v>
      </c>
      <c r="C735" s="268" t="s">
        <v>473</v>
      </c>
      <c r="D735" s="270">
        <v>1029.05</v>
      </c>
    </row>
    <row r="736" spans="1:4" ht="42.75">
      <c r="A736" s="268" t="s">
        <v>1790</v>
      </c>
      <c r="B736" s="269" t="s">
        <v>1791</v>
      </c>
      <c r="C736" s="268" t="s">
        <v>473</v>
      </c>
      <c r="D736" s="270">
        <v>1086.81</v>
      </c>
    </row>
    <row r="737" spans="1:4" ht="42.75">
      <c r="A737" s="268" t="s">
        <v>1792</v>
      </c>
      <c r="B737" s="269" t="s">
        <v>1793</v>
      </c>
      <c r="C737" s="268" t="s">
        <v>473</v>
      </c>
      <c r="D737" s="270">
        <v>1003.57</v>
      </c>
    </row>
    <row r="738" spans="1:4" ht="42.75">
      <c r="A738" s="268" t="s">
        <v>1794</v>
      </c>
      <c r="B738" s="269" t="s">
        <v>1795</v>
      </c>
      <c r="C738" s="268" t="s">
        <v>473</v>
      </c>
      <c r="D738" s="270">
        <v>1021.29</v>
      </c>
    </row>
    <row r="739" spans="1:4" ht="28.5">
      <c r="A739" s="268" t="s">
        <v>1796</v>
      </c>
      <c r="B739" s="269" t="s">
        <v>1797</v>
      </c>
      <c r="C739" s="268" t="s">
        <v>473</v>
      </c>
      <c r="D739" s="270">
        <v>1045.33</v>
      </c>
    </row>
    <row r="740" spans="1:4" ht="42.75">
      <c r="A740" s="268" t="s">
        <v>1798</v>
      </c>
      <c r="B740" s="269" t="s">
        <v>1799</v>
      </c>
      <c r="C740" s="268" t="s">
        <v>473</v>
      </c>
      <c r="D740" s="270">
        <v>1108.8399999999999</v>
      </c>
    </row>
    <row r="741" spans="1:4" ht="28.5">
      <c r="A741" s="268" t="s">
        <v>1800</v>
      </c>
      <c r="B741" s="269" t="s">
        <v>1801</v>
      </c>
      <c r="C741" s="268" t="s">
        <v>473</v>
      </c>
      <c r="D741" s="270">
        <v>1432.27</v>
      </c>
    </row>
    <row r="742" spans="1:4" ht="42.75">
      <c r="A742" s="268" t="s">
        <v>1802</v>
      </c>
      <c r="B742" s="269" t="s">
        <v>1803</v>
      </c>
      <c r="C742" s="268" t="s">
        <v>473</v>
      </c>
      <c r="D742" s="270">
        <v>3415.84</v>
      </c>
    </row>
    <row r="743" spans="1:4" ht="42.75">
      <c r="A743" s="268" t="s">
        <v>1804</v>
      </c>
      <c r="B743" s="269" t="s">
        <v>1805</v>
      </c>
      <c r="C743" s="268" t="s">
        <v>473</v>
      </c>
      <c r="D743" s="270">
        <v>3430.66</v>
      </c>
    </row>
    <row r="744" spans="1:4" ht="42.75">
      <c r="A744" s="268" t="s">
        <v>1806</v>
      </c>
      <c r="B744" s="269" t="s">
        <v>1807</v>
      </c>
      <c r="C744" s="268" t="s">
        <v>473</v>
      </c>
      <c r="D744" s="270">
        <v>3699.98</v>
      </c>
    </row>
    <row r="745" spans="1:4" ht="17.25">
      <c r="A745" s="268" t="s">
        <v>1808</v>
      </c>
      <c r="B745" s="269" t="s">
        <v>1809</v>
      </c>
      <c r="C745" s="268" t="s">
        <v>569</v>
      </c>
      <c r="D745" s="270">
        <v>94.7</v>
      </c>
    </row>
    <row r="746" spans="1:4" ht="17.25">
      <c r="A746" s="268" t="s">
        <v>1810</v>
      </c>
      <c r="B746" s="269" t="s">
        <v>1031</v>
      </c>
      <c r="C746" s="268" t="s">
        <v>569</v>
      </c>
      <c r="D746" s="270">
        <v>19.12</v>
      </c>
    </row>
    <row r="747" spans="1:4" ht="17.25">
      <c r="A747" s="268" t="s">
        <v>1811</v>
      </c>
      <c r="B747" s="269" t="s">
        <v>1812</v>
      </c>
      <c r="C747" s="268" t="s">
        <v>569</v>
      </c>
      <c r="D747" s="270">
        <v>92.97</v>
      </c>
    </row>
    <row r="748" spans="1:4">
      <c r="A748" s="268" t="s">
        <v>1813</v>
      </c>
      <c r="B748" s="269" t="s">
        <v>1814</v>
      </c>
      <c r="C748" s="268" t="s">
        <v>50</v>
      </c>
      <c r="D748" s="270">
        <v>170.62</v>
      </c>
    </row>
    <row r="749" spans="1:4">
      <c r="A749" s="268" t="s">
        <v>1815</v>
      </c>
      <c r="B749" s="269" t="s">
        <v>1816</v>
      </c>
      <c r="C749" s="268" t="s">
        <v>50</v>
      </c>
      <c r="D749" s="270">
        <v>185.15</v>
      </c>
    </row>
    <row r="750" spans="1:4">
      <c r="A750" s="268" t="s">
        <v>1817</v>
      </c>
      <c r="B750" s="269" t="s">
        <v>1818</v>
      </c>
      <c r="C750" s="268" t="s">
        <v>50</v>
      </c>
      <c r="D750" s="270">
        <v>195.62</v>
      </c>
    </row>
    <row r="751" spans="1:4">
      <c r="A751" s="268" t="s">
        <v>1819</v>
      </c>
      <c r="B751" s="269" t="s">
        <v>1820</v>
      </c>
      <c r="C751" s="268" t="s">
        <v>50</v>
      </c>
      <c r="D751" s="270">
        <v>221.75</v>
      </c>
    </row>
    <row r="752" spans="1:4">
      <c r="A752" s="268" t="s">
        <v>1821</v>
      </c>
      <c r="B752" s="269" t="s">
        <v>1822</v>
      </c>
      <c r="C752" s="268" t="s">
        <v>50</v>
      </c>
      <c r="D752" s="270">
        <v>287.56</v>
      </c>
    </row>
    <row r="753" spans="1:4">
      <c r="A753" s="268" t="s">
        <v>1823</v>
      </c>
      <c r="B753" s="269" t="s">
        <v>1824</v>
      </c>
      <c r="C753" s="268" t="s">
        <v>399</v>
      </c>
      <c r="D753" s="270">
        <v>11265.99</v>
      </c>
    </row>
    <row r="754" spans="1:4">
      <c r="A754" s="268" t="s">
        <v>1825</v>
      </c>
      <c r="B754" s="269" t="s">
        <v>1826</v>
      </c>
      <c r="C754" s="268" t="s">
        <v>50</v>
      </c>
      <c r="D754" s="270">
        <v>2376.66</v>
      </c>
    </row>
    <row r="755" spans="1:4">
      <c r="A755" s="268" t="s">
        <v>1827</v>
      </c>
      <c r="B755" s="269" t="s">
        <v>1828</v>
      </c>
      <c r="C755" s="268" t="s">
        <v>50</v>
      </c>
      <c r="D755" s="270">
        <v>3303.54</v>
      </c>
    </row>
    <row r="756" spans="1:4">
      <c r="A756" s="268" t="s">
        <v>1829</v>
      </c>
      <c r="B756" s="269" t="s">
        <v>1830</v>
      </c>
      <c r="C756" s="268" t="s">
        <v>50</v>
      </c>
      <c r="D756" s="270">
        <v>4355.22</v>
      </c>
    </row>
    <row r="757" spans="1:4">
      <c r="A757" s="268" t="s">
        <v>1831</v>
      </c>
      <c r="B757" s="269" t="s">
        <v>1832</v>
      </c>
      <c r="C757" s="268" t="s">
        <v>50</v>
      </c>
      <c r="D757" s="270">
        <v>4955.5</v>
      </c>
    </row>
    <row r="758" spans="1:4">
      <c r="A758" s="268" t="s">
        <v>1833</v>
      </c>
      <c r="B758" s="269" t="s">
        <v>1834</v>
      </c>
      <c r="C758" s="268" t="s">
        <v>50</v>
      </c>
      <c r="D758" s="270">
        <v>5584.64</v>
      </c>
    </row>
    <row r="759" spans="1:4">
      <c r="A759" s="268" t="s">
        <v>1835</v>
      </c>
      <c r="B759" s="269" t="s">
        <v>1836</v>
      </c>
      <c r="C759" s="268" t="s">
        <v>399</v>
      </c>
      <c r="D759" s="270">
        <v>155085.69</v>
      </c>
    </row>
    <row r="760" spans="1:4">
      <c r="A760" s="268" t="s">
        <v>1837</v>
      </c>
      <c r="B760" s="269" t="s">
        <v>1838</v>
      </c>
      <c r="C760" s="268" t="s">
        <v>1084</v>
      </c>
      <c r="D760" s="270">
        <v>35.049999999999997</v>
      </c>
    </row>
    <row r="761" spans="1:4" ht="28.5">
      <c r="A761" s="268" t="s">
        <v>1839</v>
      </c>
      <c r="B761" s="269" t="s">
        <v>1840</v>
      </c>
      <c r="C761" s="268" t="s">
        <v>1084</v>
      </c>
      <c r="D761" s="270">
        <v>36.49</v>
      </c>
    </row>
    <row r="762" spans="1:4">
      <c r="A762" s="268" t="s">
        <v>1841</v>
      </c>
      <c r="B762" s="269" t="s">
        <v>1842</v>
      </c>
      <c r="C762" s="268" t="s">
        <v>50</v>
      </c>
      <c r="D762" s="270">
        <v>180.32</v>
      </c>
    </row>
    <row r="763" spans="1:4" ht="17.25">
      <c r="A763" s="268" t="s">
        <v>1843</v>
      </c>
      <c r="B763" s="269" t="s">
        <v>1844</v>
      </c>
      <c r="C763" s="268" t="s">
        <v>569</v>
      </c>
      <c r="D763" s="270">
        <v>1660.76</v>
      </c>
    </row>
    <row r="764" spans="1:4" ht="17.25">
      <c r="A764" s="268" t="s">
        <v>1845</v>
      </c>
      <c r="B764" s="269" t="s">
        <v>1846</v>
      </c>
      <c r="C764" s="268" t="s">
        <v>569</v>
      </c>
      <c r="D764" s="270">
        <v>4260.78</v>
      </c>
    </row>
    <row r="765" spans="1:4" ht="17.25">
      <c r="A765" s="268" t="s">
        <v>1847</v>
      </c>
      <c r="B765" s="269" t="s">
        <v>1848</v>
      </c>
      <c r="C765" s="268" t="s">
        <v>569</v>
      </c>
      <c r="D765" s="270">
        <v>157.02000000000001</v>
      </c>
    </row>
    <row r="766" spans="1:4" ht="17.25">
      <c r="A766" s="268" t="s">
        <v>1849</v>
      </c>
      <c r="B766" s="269" t="s">
        <v>1850</v>
      </c>
      <c r="C766" s="268" t="s">
        <v>569</v>
      </c>
      <c r="D766" s="270">
        <v>111.94</v>
      </c>
    </row>
    <row r="767" spans="1:4" ht="28.5">
      <c r="A767" s="268" t="s">
        <v>1851</v>
      </c>
      <c r="B767" s="269" t="s">
        <v>1852</v>
      </c>
      <c r="C767" s="268" t="s">
        <v>569</v>
      </c>
      <c r="D767" s="270">
        <v>82.59</v>
      </c>
    </row>
    <row r="768" spans="1:4" ht="17.25">
      <c r="A768" s="268" t="s">
        <v>1853</v>
      </c>
      <c r="B768" s="269" t="s">
        <v>1854</v>
      </c>
      <c r="C768" s="268" t="s">
        <v>569</v>
      </c>
      <c r="D768" s="270">
        <v>112.16</v>
      </c>
    </row>
    <row r="769" spans="1:4" ht="17.25">
      <c r="A769" s="268" t="s">
        <v>1855</v>
      </c>
      <c r="B769" s="269" t="s">
        <v>1075</v>
      </c>
      <c r="C769" s="268" t="s">
        <v>569</v>
      </c>
      <c r="D769" s="270">
        <v>32.659999999999997</v>
      </c>
    </row>
    <row r="770" spans="1:4" ht="17.25">
      <c r="A770" s="268" t="s">
        <v>1856</v>
      </c>
      <c r="B770" s="269" t="s">
        <v>1077</v>
      </c>
      <c r="C770" s="268" t="s">
        <v>569</v>
      </c>
      <c r="D770" s="270">
        <v>39.44</v>
      </c>
    </row>
    <row r="771" spans="1:4" ht="17.25">
      <c r="A771" s="268" t="s">
        <v>1857</v>
      </c>
      <c r="B771" s="269" t="s">
        <v>1858</v>
      </c>
      <c r="C771" s="268" t="s">
        <v>473</v>
      </c>
      <c r="D771" s="270">
        <v>165.13</v>
      </c>
    </row>
    <row r="772" spans="1:4" ht="17.25">
      <c r="A772" s="268" t="s">
        <v>1859</v>
      </c>
      <c r="B772" s="269" t="s">
        <v>1860</v>
      </c>
      <c r="C772" s="268" t="s">
        <v>473</v>
      </c>
      <c r="D772" s="270">
        <v>189.25</v>
      </c>
    </row>
    <row r="773" spans="1:4" ht="17.25">
      <c r="A773" s="268" t="s">
        <v>1861</v>
      </c>
      <c r="B773" s="269" t="s">
        <v>1862</v>
      </c>
      <c r="C773" s="268" t="s">
        <v>473</v>
      </c>
      <c r="D773" s="270">
        <v>209.51</v>
      </c>
    </row>
    <row r="774" spans="1:4" ht="17.25">
      <c r="A774" s="268" t="s">
        <v>1863</v>
      </c>
      <c r="B774" s="269" t="s">
        <v>1864</v>
      </c>
      <c r="C774" s="268" t="s">
        <v>473</v>
      </c>
      <c r="D774" s="270">
        <v>143.07</v>
      </c>
    </row>
    <row r="775" spans="1:4" ht="17.25">
      <c r="A775" s="268" t="s">
        <v>1865</v>
      </c>
      <c r="B775" s="269" t="s">
        <v>1866</v>
      </c>
      <c r="C775" s="268" t="s">
        <v>473</v>
      </c>
      <c r="D775" s="270">
        <v>215.58</v>
      </c>
    </row>
    <row r="776" spans="1:4" ht="17.25">
      <c r="A776" s="268" t="s">
        <v>1867</v>
      </c>
      <c r="B776" s="269" t="s">
        <v>1868</v>
      </c>
      <c r="C776" s="268" t="s">
        <v>473</v>
      </c>
      <c r="D776" s="270">
        <v>223.93</v>
      </c>
    </row>
    <row r="777" spans="1:4">
      <c r="A777" s="268" t="s">
        <v>1869</v>
      </c>
      <c r="B777" s="269" t="s">
        <v>1083</v>
      </c>
      <c r="C777" s="268" t="s">
        <v>1084</v>
      </c>
      <c r="D777" s="270">
        <v>20.9</v>
      </c>
    </row>
    <row r="778" spans="1:4">
      <c r="A778" s="268" t="s">
        <v>1870</v>
      </c>
      <c r="B778" s="269" t="s">
        <v>1086</v>
      </c>
      <c r="C778" s="268" t="s">
        <v>1084</v>
      </c>
      <c r="D778" s="270">
        <v>17.829999999999998</v>
      </c>
    </row>
    <row r="779" spans="1:4">
      <c r="A779" s="268" t="s">
        <v>1871</v>
      </c>
      <c r="B779" s="269" t="s">
        <v>1088</v>
      </c>
      <c r="C779" s="268" t="s">
        <v>1084</v>
      </c>
      <c r="D779" s="270">
        <v>21.29</v>
      </c>
    </row>
    <row r="780" spans="1:4">
      <c r="A780" s="268" t="s">
        <v>1872</v>
      </c>
      <c r="B780" s="269" t="s">
        <v>1500</v>
      </c>
      <c r="C780" s="268" t="s">
        <v>1084</v>
      </c>
      <c r="D780" s="270">
        <v>39.950000000000003</v>
      </c>
    </row>
    <row r="781" spans="1:4">
      <c r="A781" s="268" t="s">
        <v>1873</v>
      </c>
      <c r="B781" s="269" t="s">
        <v>1090</v>
      </c>
      <c r="C781" s="268" t="s">
        <v>1084</v>
      </c>
      <c r="D781" s="270">
        <v>16.91</v>
      </c>
    </row>
    <row r="782" spans="1:4">
      <c r="A782" s="268" t="s">
        <v>1874</v>
      </c>
      <c r="B782" s="269" t="s">
        <v>1875</v>
      </c>
      <c r="C782" s="268" t="s">
        <v>1084</v>
      </c>
      <c r="D782" s="270">
        <v>60.06</v>
      </c>
    </row>
    <row r="783" spans="1:4">
      <c r="A783" s="268" t="s">
        <v>1876</v>
      </c>
      <c r="B783" s="269" t="s">
        <v>1877</v>
      </c>
      <c r="C783" s="268" t="s">
        <v>399</v>
      </c>
      <c r="D783" s="270">
        <v>915.78</v>
      </c>
    </row>
    <row r="784" spans="1:4">
      <c r="A784" s="268" t="s">
        <v>1878</v>
      </c>
      <c r="B784" s="269" t="s">
        <v>1879</v>
      </c>
      <c r="C784" s="268" t="s">
        <v>399</v>
      </c>
      <c r="D784" s="270">
        <v>739.68</v>
      </c>
    </row>
    <row r="785" spans="1:4">
      <c r="A785" s="268" t="s">
        <v>1880</v>
      </c>
      <c r="B785" s="269" t="s">
        <v>1881</v>
      </c>
      <c r="C785" s="268" t="s">
        <v>399</v>
      </c>
      <c r="D785" s="270">
        <v>1174.29</v>
      </c>
    </row>
    <row r="786" spans="1:4">
      <c r="A786" s="268" t="s">
        <v>1882</v>
      </c>
      <c r="B786" s="269" t="s">
        <v>1511</v>
      </c>
      <c r="C786" s="268" t="s">
        <v>399</v>
      </c>
      <c r="D786" s="270">
        <v>2267.9299999999998</v>
      </c>
    </row>
    <row r="787" spans="1:4">
      <c r="A787" s="268" t="s">
        <v>1883</v>
      </c>
      <c r="B787" s="269" t="s">
        <v>1513</v>
      </c>
      <c r="C787" s="268" t="s">
        <v>399</v>
      </c>
      <c r="D787" s="270">
        <v>4531.12</v>
      </c>
    </row>
    <row r="788" spans="1:4">
      <c r="A788" s="268" t="s">
        <v>1884</v>
      </c>
      <c r="B788" s="269" t="s">
        <v>1515</v>
      </c>
      <c r="C788" s="268" t="s">
        <v>399</v>
      </c>
      <c r="D788" s="270">
        <v>5946.73</v>
      </c>
    </row>
    <row r="789" spans="1:4">
      <c r="A789" s="268" t="s">
        <v>1885</v>
      </c>
      <c r="B789" s="269" t="s">
        <v>1886</v>
      </c>
      <c r="C789" s="268" t="s">
        <v>399</v>
      </c>
      <c r="D789" s="270">
        <v>143.09</v>
      </c>
    </row>
    <row r="790" spans="1:4">
      <c r="A790" s="268" t="s">
        <v>1887</v>
      </c>
      <c r="B790" s="269" t="s">
        <v>1888</v>
      </c>
      <c r="C790" s="268" t="s">
        <v>399</v>
      </c>
      <c r="D790" s="270">
        <v>214.58</v>
      </c>
    </row>
    <row r="791" spans="1:4">
      <c r="A791" s="268" t="s">
        <v>1889</v>
      </c>
      <c r="B791" s="269" t="s">
        <v>1523</v>
      </c>
      <c r="C791" s="268" t="s">
        <v>399</v>
      </c>
      <c r="D791" s="270">
        <v>398.2</v>
      </c>
    </row>
    <row r="792" spans="1:4" ht="28.5">
      <c r="A792" s="268" t="s">
        <v>1890</v>
      </c>
      <c r="B792" s="269" t="s">
        <v>1525</v>
      </c>
      <c r="C792" s="268" t="s">
        <v>399</v>
      </c>
      <c r="D792" s="270">
        <v>1143.01</v>
      </c>
    </row>
    <row r="793" spans="1:4" ht="28.5">
      <c r="A793" s="268" t="s">
        <v>1891</v>
      </c>
      <c r="B793" s="269" t="s">
        <v>1892</v>
      </c>
      <c r="C793" s="268" t="s">
        <v>399</v>
      </c>
      <c r="D793" s="270">
        <v>3991.96</v>
      </c>
    </row>
    <row r="794" spans="1:4" ht="28.5">
      <c r="A794" s="268" t="s">
        <v>1893</v>
      </c>
      <c r="B794" s="269" t="s">
        <v>1894</v>
      </c>
      <c r="C794" s="268" t="s">
        <v>399</v>
      </c>
      <c r="D794" s="270">
        <v>5373.25</v>
      </c>
    </row>
    <row r="795" spans="1:4" ht="28.5">
      <c r="A795" s="268" t="s">
        <v>1895</v>
      </c>
      <c r="B795" s="269" t="s">
        <v>1531</v>
      </c>
      <c r="C795" s="268" t="s">
        <v>399</v>
      </c>
      <c r="D795" s="270">
        <v>6506.64</v>
      </c>
    </row>
    <row r="796" spans="1:4" ht="17.25">
      <c r="A796" s="268" t="s">
        <v>1896</v>
      </c>
      <c r="B796" s="269" t="s">
        <v>1897</v>
      </c>
      <c r="C796" s="268" t="s">
        <v>1898</v>
      </c>
      <c r="D796" s="270">
        <v>98.36</v>
      </c>
    </row>
    <row r="797" spans="1:4" ht="28.5">
      <c r="A797" s="268" t="s">
        <v>1899</v>
      </c>
      <c r="B797" s="269" t="s">
        <v>1900</v>
      </c>
      <c r="C797" s="268" t="s">
        <v>1901</v>
      </c>
      <c r="D797" s="270">
        <v>13.21</v>
      </c>
    </row>
    <row r="798" spans="1:4" ht="17.25">
      <c r="A798" s="268" t="s">
        <v>1902</v>
      </c>
      <c r="B798" s="269" t="s">
        <v>1903</v>
      </c>
      <c r="C798" s="268" t="s">
        <v>569</v>
      </c>
      <c r="D798" s="270">
        <v>681.25</v>
      </c>
    </row>
    <row r="799" spans="1:4" ht="17.25">
      <c r="A799" s="268" t="s">
        <v>1904</v>
      </c>
      <c r="B799" s="269" t="s">
        <v>1905</v>
      </c>
      <c r="C799" s="268" t="s">
        <v>569</v>
      </c>
      <c r="D799" s="270">
        <v>740.99</v>
      </c>
    </row>
    <row r="800" spans="1:4" ht="17.25">
      <c r="A800" s="268" t="s">
        <v>1906</v>
      </c>
      <c r="B800" s="269" t="s">
        <v>1907</v>
      </c>
      <c r="C800" s="268" t="s">
        <v>569</v>
      </c>
      <c r="D800" s="270">
        <v>760.45</v>
      </c>
    </row>
    <row r="801" spans="1:4" ht="17.25">
      <c r="A801" s="268" t="s">
        <v>1908</v>
      </c>
      <c r="B801" s="269" t="s">
        <v>1098</v>
      </c>
      <c r="C801" s="268" t="s">
        <v>569</v>
      </c>
      <c r="D801" s="270">
        <v>784.82</v>
      </c>
    </row>
    <row r="802" spans="1:4" ht="17.25">
      <c r="A802" s="268" t="s">
        <v>1909</v>
      </c>
      <c r="B802" s="269" t="s">
        <v>1100</v>
      </c>
      <c r="C802" s="268" t="s">
        <v>569</v>
      </c>
      <c r="D802" s="270">
        <v>803.69</v>
      </c>
    </row>
    <row r="803" spans="1:4" ht="17.25">
      <c r="A803" s="268" t="s">
        <v>1910</v>
      </c>
      <c r="B803" s="269" t="s">
        <v>1911</v>
      </c>
      <c r="C803" s="268" t="s">
        <v>569</v>
      </c>
      <c r="D803" s="270">
        <v>828.12</v>
      </c>
    </row>
    <row r="804" spans="1:4" ht="17.25">
      <c r="A804" s="268" t="s">
        <v>1912</v>
      </c>
      <c r="B804" s="269" t="s">
        <v>1104</v>
      </c>
      <c r="C804" s="268" t="s">
        <v>569</v>
      </c>
      <c r="D804" s="270">
        <v>681.49</v>
      </c>
    </row>
    <row r="805" spans="1:4" ht="17.25">
      <c r="A805" s="268" t="s">
        <v>1913</v>
      </c>
      <c r="B805" s="269" t="s">
        <v>1914</v>
      </c>
      <c r="C805" s="268" t="s">
        <v>569</v>
      </c>
      <c r="D805" s="270">
        <v>101.72</v>
      </c>
    </row>
    <row r="806" spans="1:4" ht="17.25">
      <c r="A806" s="268" t="s">
        <v>1915</v>
      </c>
      <c r="B806" s="269" t="s">
        <v>1111</v>
      </c>
      <c r="C806" s="268" t="s">
        <v>569</v>
      </c>
      <c r="D806" s="270">
        <v>841.04</v>
      </c>
    </row>
    <row r="807" spans="1:4" ht="17.25">
      <c r="A807" s="268" t="s">
        <v>1916</v>
      </c>
      <c r="B807" s="269" t="s">
        <v>1113</v>
      </c>
      <c r="C807" s="268" t="s">
        <v>569</v>
      </c>
      <c r="D807" s="270">
        <v>886.97</v>
      </c>
    </row>
    <row r="808" spans="1:4" ht="17.25">
      <c r="A808" s="268" t="s">
        <v>1917</v>
      </c>
      <c r="B808" s="269" t="s">
        <v>1115</v>
      </c>
      <c r="C808" s="268" t="s">
        <v>569</v>
      </c>
      <c r="D808" s="270">
        <v>988.63</v>
      </c>
    </row>
    <row r="809" spans="1:4" ht="17.25">
      <c r="A809" s="268" t="s">
        <v>1918</v>
      </c>
      <c r="B809" s="269" t="s">
        <v>1565</v>
      </c>
      <c r="C809" s="268" t="s">
        <v>569</v>
      </c>
      <c r="D809" s="270">
        <v>1028.6300000000001</v>
      </c>
    </row>
    <row r="810" spans="1:4" ht="28.5">
      <c r="A810" s="268" t="s">
        <v>1919</v>
      </c>
      <c r="B810" s="269" t="s">
        <v>1920</v>
      </c>
      <c r="C810" s="268" t="s">
        <v>50</v>
      </c>
      <c r="D810" s="270">
        <v>697.95</v>
      </c>
    </row>
    <row r="811" spans="1:4" ht="28.5">
      <c r="A811" s="268" t="s">
        <v>1921</v>
      </c>
      <c r="B811" s="269" t="s">
        <v>1922</v>
      </c>
      <c r="C811" s="268" t="s">
        <v>50</v>
      </c>
      <c r="D811" s="270">
        <v>1326.28</v>
      </c>
    </row>
    <row r="812" spans="1:4" ht="28.5">
      <c r="A812" s="268" t="s">
        <v>1923</v>
      </c>
      <c r="B812" s="269" t="s">
        <v>1924</v>
      </c>
      <c r="C812" s="268" t="s">
        <v>50</v>
      </c>
      <c r="D812" s="270">
        <v>1323</v>
      </c>
    </row>
    <row r="813" spans="1:4">
      <c r="A813" s="268" t="s">
        <v>1925</v>
      </c>
      <c r="B813" s="269" t="s">
        <v>1926</v>
      </c>
      <c r="C813" s="268" t="s">
        <v>50</v>
      </c>
      <c r="D813" s="270">
        <v>270.70999999999998</v>
      </c>
    </row>
    <row r="814" spans="1:4">
      <c r="A814" s="268" t="s">
        <v>1927</v>
      </c>
      <c r="B814" s="269" t="s">
        <v>1928</v>
      </c>
      <c r="C814" s="268" t="s">
        <v>50</v>
      </c>
      <c r="D814" s="270">
        <v>244.3</v>
      </c>
    </row>
    <row r="815" spans="1:4" ht="28.5">
      <c r="A815" s="268" t="s">
        <v>1929</v>
      </c>
      <c r="B815" s="269" t="s">
        <v>1930</v>
      </c>
      <c r="C815" s="268" t="s">
        <v>50</v>
      </c>
      <c r="D815" s="270">
        <v>1752.3</v>
      </c>
    </row>
    <row r="816" spans="1:4" ht="28.5">
      <c r="A816" s="268" t="s">
        <v>1931</v>
      </c>
      <c r="B816" s="269" t="s">
        <v>1932</v>
      </c>
      <c r="C816" s="268" t="s">
        <v>50</v>
      </c>
      <c r="D816" s="270">
        <v>2412.41</v>
      </c>
    </row>
    <row r="817" spans="1:4" ht="28.5">
      <c r="A817" s="268" t="s">
        <v>1933</v>
      </c>
      <c r="B817" s="269" t="s">
        <v>1934</v>
      </c>
      <c r="C817" s="268" t="s">
        <v>399</v>
      </c>
      <c r="D817" s="270">
        <v>409.27</v>
      </c>
    </row>
    <row r="818" spans="1:4" ht="28.5">
      <c r="A818" s="268" t="s">
        <v>1935</v>
      </c>
      <c r="B818" s="269" t="s">
        <v>1936</v>
      </c>
      <c r="C818" s="268" t="s">
        <v>399</v>
      </c>
      <c r="D818" s="270">
        <v>751.97</v>
      </c>
    </row>
    <row r="819" spans="1:4" ht="28.5">
      <c r="A819" s="268" t="s">
        <v>1937</v>
      </c>
      <c r="B819" s="269" t="s">
        <v>1938</v>
      </c>
      <c r="C819" s="268" t="s">
        <v>399</v>
      </c>
      <c r="D819" s="270">
        <v>142.80000000000001</v>
      </c>
    </row>
    <row r="820" spans="1:4" ht="28.5">
      <c r="A820" s="268" t="s">
        <v>1939</v>
      </c>
      <c r="B820" s="269" t="s">
        <v>1940</v>
      </c>
      <c r="C820" s="268" t="s">
        <v>50</v>
      </c>
      <c r="D820" s="270">
        <v>4680.25</v>
      </c>
    </row>
    <row r="821" spans="1:4" ht="28.5">
      <c r="A821" s="268" t="s">
        <v>1941</v>
      </c>
      <c r="B821" s="269" t="s">
        <v>1942</v>
      </c>
      <c r="C821" s="268" t="s">
        <v>50</v>
      </c>
      <c r="D821" s="270">
        <v>1593.56</v>
      </c>
    </row>
    <row r="822" spans="1:4" ht="28.5">
      <c r="A822" s="268" t="s">
        <v>1943</v>
      </c>
      <c r="B822" s="269" t="s">
        <v>1944</v>
      </c>
      <c r="C822" s="268" t="s">
        <v>50</v>
      </c>
      <c r="D822" s="270">
        <v>209.77</v>
      </c>
    </row>
    <row r="823" spans="1:4" ht="28.5">
      <c r="A823" s="268" t="s">
        <v>1945</v>
      </c>
      <c r="B823" s="269" t="s">
        <v>1946</v>
      </c>
      <c r="C823" s="268" t="s">
        <v>50</v>
      </c>
      <c r="D823" s="270">
        <v>1826.84</v>
      </c>
    </row>
    <row r="824" spans="1:4" ht="28.5">
      <c r="A824" s="268" t="s">
        <v>1947</v>
      </c>
      <c r="B824" s="269" t="s">
        <v>1948</v>
      </c>
      <c r="C824" s="268" t="s">
        <v>50</v>
      </c>
      <c r="D824" s="270">
        <v>894.49</v>
      </c>
    </row>
    <row r="825" spans="1:4">
      <c r="A825" s="268" t="s">
        <v>1949</v>
      </c>
      <c r="B825" s="269" t="s">
        <v>1950</v>
      </c>
      <c r="C825" s="268" t="s">
        <v>50</v>
      </c>
      <c r="D825" s="270">
        <v>933.29</v>
      </c>
    </row>
    <row r="826" spans="1:4" ht="28.5">
      <c r="A826" s="268" t="s">
        <v>1951</v>
      </c>
      <c r="B826" s="269" t="s">
        <v>1952</v>
      </c>
      <c r="C826" s="268" t="s">
        <v>50</v>
      </c>
      <c r="D826" s="270">
        <v>724.93</v>
      </c>
    </row>
    <row r="827" spans="1:4">
      <c r="A827" s="268" t="s">
        <v>1953</v>
      </c>
      <c r="B827" s="269" t="s">
        <v>1636</v>
      </c>
      <c r="C827" s="268" t="s">
        <v>50</v>
      </c>
      <c r="D827" s="270">
        <v>21.29</v>
      </c>
    </row>
    <row r="828" spans="1:4">
      <c r="A828" s="268" t="s">
        <v>1954</v>
      </c>
      <c r="B828" s="269" t="s">
        <v>1239</v>
      </c>
      <c r="C828" s="268" t="s">
        <v>50</v>
      </c>
      <c r="D828" s="270">
        <v>209.49</v>
      </c>
    </row>
    <row r="829" spans="1:4">
      <c r="A829" s="268" t="s">
        <v>1955</v>
      </c>
      <c r="B829" s="269" t="s">
        <v>1956</v>
      </c>
      <c r="C829" s="268" t="s">
        <v>50</v>
      </c>
      <c r="D829" s="270">
        <v>119.52</v>
      </c>
    </row>
    <row r="830" spans="1:4">
      <c r="A830" s="268" t="s">
        <v>1957</v>
      </c>
      <c r="B830" s="269" t="s">
        <v>1958</v>
      </c>
      <c r="C830" s="268" t="s">
        <v>50</v>
      </c>
      <c r="D830" s="270">
        <v>172.01</v>
      </c>
    </row>
    <row r="831" spans="1:4">
      <c r="A831" s="268" t="s">
        <v>1959</v>
      </c>
      <c r="B831" s="269" t="s">
        <v>1960</v>
      </c>
      <c r="C831" s="268" t="s">
        <v>399</v>
      </c>
      <c r="D831" s="270">
        <v>11148.05</v>
      </c>
    </row>
    <row r="832" spans="1:4">
      <c r="A832" s="268" t="s">
        <v>1961</v>
      </c>
      <c r="B832" s="269" t="s">
        <v>1962</v>
      </c>
      <c r="C832" s="268" t="s">
        <v>399</v>
      </c>
      <c r="D832" s="270">
        <v>12445.44</v>
      </c>
    </row>
    <row r="833" spans="1:4" ht="17.25">
      <c r="A833" s="268" t="s">
        <v>1963</v>
      </c>
      <c r="B833" s="269" t="s">
        <v>1063</v>
      </c>
      <c r="C833" s="268" t="s">
        <v>569</v>
      </c>
      <c r="D833" s="270">
        <v>3.8</v>
      </c>
    </row>
    <row r="834" spans="1:4" ht="28.5">
      <c r="A834" s="268" t="s">
        <v>1964</v>
      </c>
      <c r="B834" s="269" t="s">
        <v>1965</v>
      </c>
      <c r="C834" s="268" t="s">
        <v>473</v>
      </c>
      <c r="D834" s="270">
        <v>189.55</v>
      </c>
    </row>
    <row r="835" spans="1:4" ht="17.25">
      <c r="A835" s="268" t="s">
        <v>1966</v>
      </c>
      <c r="B835" s="269" t="s">
        <v>1967</v>
      </c>
      <c r="C835" s="268" t="s">
        <v>473</v>
      </c>
      <c r="D835" s="270">
        <v>528.52</v>
      </c>
    </row>
    <row r="836" spans="1:4" ht="17.25">
      <c r="A836" s="268" t="s">
        <v>1968</v>
      </c>
      <c r="B836" s="269" t="s">
        <v>1057</v>
      </c>
      <c r="C836" s="268" t="s">
        <v>473</v>
      </c>
      <c r="D836" s="270">
        <v>740.8</v>
      </c>
    </row>
    <row r="837" spans="1:4" ht="17.25">
      <c r="A837" s="268" t="s">
        <v>1969</v>
      </c>
      <c r="B837" s="269" t="s">
        <v>1123</v>
      </c>
      <c r="C837" s="268" t="s">
        <v>569</v>
      </c>
      <c r="D837" s="270">
        <v>358.07</v>
      </c>
    </row>
    <row r="838" spans="1:4" ht="28.5">
      <c r="A838" s="268" t="s">
        <v>1970</v>
      </c>
      <c r="B838" s="269" t="s">
        <v>1125</v>
      </c>
      <c r="C838" s="268" t="s">
        <v>569</v>
      </c>
      <c r="D838" s="270">
        <v>543.35</v>
      </c>
    </row>
    <row r="839" spans="1:4" ht="17.25">
      <c r="A839" s="268" t="s">
        <v>1971</v>
      </c>
      <c r="B839" s="269" t="s">
        <v>1127</v>
      </c>
      <c r="C839" s="268" t="s">
        <v>569</v>
      </c>
      <c r="D839" s="270">
        <v>220.68</v>
      </c>
    </row>
    <row r="840" spans="1:4" ht="42.75">
      <c r="A840" s="268" t="s">
        <v>1972</v>
      </c>
      <c r="B840" s="269" t="s">
        <v>1973</v>
      </c>
      <c r="C840" s="268" t="s">
        <v>473</v>
      </c>
      <c r="D840" s="270">
        <v>204.5</v>
      </c>
    </row>
    <row r="841" spans="1:4" ht="28.5">
      <c r="A841" s="268" t="s">
        <v>1974</v>
      </c>
      <c r="B841" s="269" t="s">
        <v>1975</v>
      </c>
      <c r="C841" s="268" t="s">
        <v>473</v>
      </c>
      <c r="D841" s="270">
        <v>656.48</v>
      </c>
    </row>
    <row r="842" spans="1:4" ht="28.5">
      <c r="A842" s="268" t="s">
        <v>1976</v>
      </c>
      <c r="B842" s="269" t="s">
        <v>1977</v>
      </c>
      <c r="C842" s="268" t="s">
        <v>473</v>
      </c>
      <c r="D842" s="270">
        <v>145.4</v>
      </c>
    </row>
    <row r="843" spans="1:4" ht="17.25">
      <c r="A843" s="268" t="s">
        <v>1978</v>
      </c>
      <c r="B843" s="269" t="s">
        <v>1979</v>
      </c>
      <c r="C843" s="268" t="s">
        <v>1898</v>
      </c>
      <c r="D843" s="270">
        <v>41.76</v>
      </c>
    </row>
    <row r="844" spans="1:4" ht="17.25">
      <c r="A844" s="268" t="s">
        <v>1980</v>
      </c>
      <c r="B844" s="269" t="s">
        <v>581</v>
      </c>
      <c r="C844" s="268" t="s">
        <v>569</v>
      </c>
      <c r="D844" s="270">
        <v>329.1</v>
      </c>
    </row>
    <row r="845" spans="1:4" ht="17.25">
      <c r="A845" s="268" t="s">
        <v>1981</v>
      </c>
      <c r="B845" s="269" t="s">
        <v>579</v>
      </c>
      <c r="C845" s="268" t="s">
        <v>569</v>
      </c>
      <c r="D845" s="270">
        <v>613.11</v>
      </c>
    </row>
    <row r="846" spans="1:4" ht="28.5">
      <c r="A846" s="268" t="s">
        <v>1982</v>
      </c>
      <c r="B846" s="269" t="s">
        <v>1983</v>
      </c>
      <c r="C846" s="268" t="s">
        <v>1984</v>
      </c>
      <c r="D846" s="270">
        <v>2.87</v>
      </c>
    </row>
    <row r="847" spans="1:4" ht="28.5">
      <c r="A847" s="268" t="s">
        <v>1985</v>
      </c>
      <c r="B847" s="269" t="s">
        <v>1986</v>
      </c>
      <c r="C847" s="268" t="s">
        <v>473</v>
      </c>
      <c r="D847" s="270">
        <v>24.94</v>
      </c>
    </row>
    <row r="848" spans="1:4" ht="28.5">
      <c r="A848" s="268" t="s">
        <v>1987</v>
      </c>
      <c r="B848" s="269" t="s">
        <v>1988</v>
      </c>
      <c r="C848" s="268" t="s">
        <v>473</v>
      </c>
      <c r="D848" s="270">
        <v>15.56</v>
      </c>
    </row>
    <row r="849" spans="1:4">
      <c r="A849" s="268" t="s">
        <v>1989</v>
      </c>
      <c r="B849" s="269" t="s">
        <v>1990</v>
      </c>
      <c r="C849" s="268" t="s">
        <v>50</v>
      </c>
      <c r="D849" s="270">
        <v>74.349999999999994</v>
      </c>
    </row>
    <row r="850" spans="1:4" ht="17.25">
      <c r="A850" s="268" t="s">
        <v>1991</v>
      </c>
      <c r="B850" s="269" t="s">
        <v>1992</v>
      </c>
      <c r="C850" s="268" t="s">
        <v>473</v>
      </c>
      <c r="D850" s="270">
        <v>73.11</v>
      </c>
    </row>
    <row r="851" spans="1:4" ht="17.25">
      <c r="A851" s="268" t="s">
        <v>1993</v>
      </c>
      <c r="B851" s="269" t="s">
        <v>1994</v>
      </c>
      <c r="C851" s="268" t="s">
        <v>473</v>
      </c>
      <c r="D851" s="270">
        <v>8.01</v>
      </c>
    </row>
    <row r="852" spans="1:4" ht="17.25">
      <c r="A852" s="268" t="s">
        <v>1995</v>
      </c>
      <c r="B852" s="269" t="s">
        <v>1996</v>
      </c>
      <c r="C852" s="268" t="s">
        <v>473</v>
      </c>
      <c r="D852" s="270">
        <v>12.18</v>
      </c>
    </row>
    <row r="853" spans="1:4" ht="17.25">
      <c r="A853" s="268" t="s">
        <v>1997</v>
      </c>
      <c r="B853" s="269" t="s">
        <v>1998</v>
      </c>
      <c r="C853" s="268" t="s">
        <v>473</v>
      </c>
      <c r="D853" s="270">
        <v>9.61</v>
      </c>
    </row>
    <row r="854" spans="1:4">
      <c r="A854" s="268" t="s">
        <v>1999</v>
      </c>
      <c r="B854" s="269" t="s">
        <v>2000</v>
      </c>
      <c r="C854" s="268" t="s">
        <v>50</v>
      </c>
      <c r="D854" s="270">
        <v>9.5500000000000007</v>
      </c>
    </row>
    <row r="855" spans="1:4" ht="17.25">
      <c r="A855" s="268" t="s">
        <v>2001</v>
      </c>
      <c r="B855" s="269" t="s">
        <v>2002</v>
      </c>
      <c r="C855" s="268" t="s">
        <v>473</v>
      </c>
      <c r="D855" s="270">
        <v>13.01</v>
      </c>
    </row>
    <row r="856" spans="1:4" ht="17.25">
      <c r="A856" s="268" t="s">
        <v>2003</v>
      </c>
      <c r="B856" s="269" t="s">
        <v>1075</v>
      </c>
      <c r="C856" s="268" t="s">
        <v>569</v>
      </c>
      <c r="D856" s="270">
        <v>32.659999999999997</v>
      </c>
    </row>
    <row r="857" spans="1:4" ht="17.25">
      <c r="A857" s="268" t="s">
        <v>2004</v>
      </c>
      <c r="B857" s="269" t="s">
        <v>1077</v>
      </c>
      <c r="C857" s="268" t="s">
        <v>569</v>
      </c>
      <c r="D857" s="270">
        <v>39.44</v>
      </c>
    </row>
    <row r="858" spans="1:4" ht="28.5">
      <c r="A858" s="268" t="s">
        <v>2005</v>
      </c>
      <c r="B858" s="269" t="s">
        <v>2006</v>
      </c>
      <c r="C858" s="268" t="s">
        <v>473</v>
      </c>
      <c r="D858" s="270">
        <v>93.65</v>
      </c>
    </row>
    <row r="859" spans="1:4" ht="28.5">
      <c r="A859" s="268" t="s">
        <v>2007</v>
      </c>
      <c r="B859" s="269" t="s">
        <v>2008</v>
      </c>
      <c r="C859" s="268" t="s">
        <v>473</v>
      </c>
      <c r="D859" s="270">
        <v>79.69</v>
      </c>
    </row>
    <row r="860" spans="1:4">
      <c r="A860" s="268" t="s">
        <v>2009</v>
      </c>
      <c r="B860" s="269" t="s">
        <v>2010</v>
      </c>
      <c r="C860" s="268" t="s">
        <v>399</v>
      </c>
      <c r="D860" s="270">
        <v>90.55</v>
      </c>
    </row>
    <row r="861" spans="1:4">
      <c r="A861" s="268" t="s">
        <v>2011</v>
      </c>
      <c r="B861" s="269" t="s">
        <v>2012</v>
      </c>
      <c r="C861" s="268" t="s">
        <v>399</v>
      </c>
      <c r="D861" s="270">
        <v>36.049999999999997</v>
      </c>
    </row>
    <row r="862" spans="1:4">
      <c r="A862" s="268" t="s">
        <v>2013</v>
      </c>
      <c r="B862" s="269" t="s">
        <v>2014</v>
      </c>
      <c r="C862" s="268" t="s">
        <v>399</v>
      </c>
      <c r="D862" s="270">
        <v>30.18</v>
      </c>
    </row>
    <row r="863" spans="1:4" ht="28.5">
      <c r="A863" s="268" t="s">
        <v>2015</v>
      </c>
      <c r="B863" s="269" t="s">
        <v>2016</v>
      </c>
      <c r="C863" s="268" t="s">
        <v>399</v>
      </c>
      <c r="D863" s="270">
        <v>16.100000000000001</v>
      </c>
    </row>
    <row r="864" spans="1:4" ht="28.5">
      <c r="A864" s="268" t="s">
        <v>2017</v>
      </c>
      <c r="B864" s="269" t="s">
        <v>2018</v>
      </c>
      <c r="C864" s="268" t="s">
        <v>399</v>
      </c>
      <c r="D864" s="270">
        <v>48.94</v>
      </c>
    </row>
    <row r="865" spans="1:4" ht="28.5">
      <c r="A865" s="268" t="s">
        <v>2019</v>
      </c>
      <c r="B865" s="269" t="s">
        <v>2020</v>
      </c>
      <c r="C865" s="268" t="s">
        <v>399</v>
      </c>
      <c r="D865" s="270">
        <v>77.27</v>
      </c>
    </row>
    <row r="866" spans="1:4" ht="28.5">
      <c r="A866" s="268" t="s">
        <v>2021</v>
      </c>
      <c r="B866" s="269" t="s">
        <v>2022</v>
      </c>
      <c r="C866" s="268" t="s">
        <v>399</v>
      </c>
      <c r="D866" s="270">
        <v>7.6</v>
      </c>
    </row>
    <row r="867" spans="1:4" ht="28.5">
      <c r="A867" s="268" t="s">
        <v>2023</v>
      </c>
      <c r="B867" s="269" t="s">
        <v>2024</v>
      </c>
      <c r="C867" s="268" t="s">
        <v>399</v>
      </c>
      <c r="D867" s="270">
        <v>12.23</v>
      </c>
    </row>
    <row r="868" spans="1:4" ht="28.5">
      <c r="A868" s="268" t="s">
        <v>2025</v>
      </c>
      <c r="B868" s="269" t="s">
        <v>2026</v>
      </c>
      <c r="C868" s="268" t="s">
        <v>399</v>
      </c>
      <c r="D868" s="270">
        <v>195.75</v>
      </c>
    </row>
    <row r="869" spans="1:4" ht="28.5">
      <c r="A869" s="268" t="s">
        <v>2027</v>
      </c>
      <c r="B869" s="269" t="s">
        <v>2028</v>
      </c>
      <c r="C869" s="268" t="s">
        <v>399</v>
      </c>
      <c r="D869" s="270">
        <v>197.19</v>
      </c>
    </row>
    <row r="870" spans="1:4" ht="17.25">
      <c r="A870" s="268" t="s">
        <v>2029</v>
      </c>
      <c r="B870" s="269" t="s">
        <v>2030</v>
      </c>
      <c r="C870" s="268" t="s">
        <v>473</v>
      </c>
      <c r="D870" s="270">
        <v>165.13</v>
      </c>
    </row>
    <row r="871" spans="1:4" ht="17.25">
      <c r="A871" s="268" t="s">
        <v>2031</v>
      </c>
      <c r="B871" s="269" t="s">
        <v>1860</v>
      </c>
      <c r="C871" s="268" t="s">
        <v>473</v>
      </c>
      <c r="D871" s="270">
        <v>189.25</v>
      </c>
    </row>
    <row r="872" spans="1:4" ht="17.25">
      <c r="A872" s="268" t="s">
        <v>2032</v>
      </c>
      <c r="B872" s="269" t="s">
        <v>2033</v>
      </c>
      <c r="C872" s="268" t="s">
        <v>473</v>
      </c>
      <c r="D872" s="270">
        <v>143.07</v>
      </c>
    </row>
    <row r="873" spans="1:4">
      <c r="A873" s="268" t="s">
        <v>2034</v>
      </c>
      <c r="B873" s="269" t="s">
        <v>1083</v>
      </c>
      <c r="C873" s="268" t="s">
        <v>1084</v>
      </c>
      <c r="D873" s="270">
        <v>20.9</v>
      </c>
    </row>
    <row r="874" spans="1:4" ht="28.5">
      <c r="A874" s="268" t="s">
        <v>2035</v>
      </c>
      <c r="B874" s="269" t="s">
        <v>2036</v>
      </c>
      <c r="C874" s="268" t="s">
        <v>1084</v>
      </c>
      <c r="D874" s="270">
        <v>17.829999999999998</v>
      </c>
    </row>
    <row r="875" spans="1:4">
      <c r="A875" s="268" t="s">
        <v>2037</v>
      </c>
      <c r="B875" s="269" t="s">
        <v>1088</v>
      </c>
      <c r="C875" s="268" t="s">
        <v>1084</v>
      </c>
      <c r="D875" s="270">
        <v>21.29</v>
      </c>
    </row>
    <row r="876" spans="1:4">
      <c r="A876" s="268" t="s">
        <v>2038</v>
      </c>
      <c r="B876" s="269" t="s">
        <v>1500</v>
      </c>
      <c r="C876" s="268" t="s">
        <v>1084</v>
      </c>
      <c r="D876" s="270">
        <v>39.950000000000003</v>
      </c>
    </row>
    <row r="877" spans="1:4">
      <c r="A877" s="268" t="s">
        <v>2039</v>
      </c>
      <c r="B877" s="269" t="s">
        <v>1090</v>
      </c>
      <c r="C877" s="268" t="s">
        <v>1084</v>
      </c>
      <c r="D877" s="270">
        <v>16.91</v>
      </c>
    </row>
    <row r="878" spans="1:4">
      <c r="A878" s="268" t="s">
        <v>2040</v>
      </c>
      <c r="B878" s="269" t="s">
        <v>2041</v>
      </c>
      <c r="C878" s="268" t="s">
        <v>1084</v>
      </c>
      <c r="D878" s="270">
        <v>36.82</v>
      </c>
    </row>
    <row r="879" spans="1:4">
      <c r="A879" s="268" t="s">
        <v>2042</v>
      </c>
      <c r="B879" s="269" t="s">
        <v>2043</v>
      </c>
      <c r="C879" s="268" t="s">
        <v>1084</v>
      </c>
      <c r="D879" s="270">
        <v>15.63</v>
      </c>
    </row>
    <row r="880" spans="1:4">
      <c r="A880" s="268" t="s">
        <v>2044</v>
      </c>
      <c r="B880" s="269" t="s">
        <v>2045</v>
      </c>
      <c r="C880" s="268" t="s">
        <v>1084</v>
      </c>
      <c r="D880" s="270">
        <v>60.06</v>
      </c>
    </row>
    <row r="881" spans="1:4" ht="28.5">
      <c r="A881" s="268" t="s">
        <v>2046</v>
      </c>
      <c r="B881" s="269" t="s">
        <v>2047</v>
      </c>
      <c r="C881" s="268" t="s">
        <v>399</v>
      </c>
      <c r="D881" s="270">
        <v>38.33</v>
      </c>
    </row>
    <row r="882" spans="1:4" ht="28.5">
      <c r="A882" s="268" t="s">
        <v>2048</v>
      </c>
      <c r="B882" s="269" t="s">
        <v>2049</v>
      </c>
      <c r="C882" s="268" t="s">
        <v>399</v>
      </c>
      <c r="D882" s="270">
        <v>49.03</v>
      </c>
    </row>
    <row r="883" spans="1:4" ht="28.5">
      <c r="A883" s="268" t="s">
        <v>2050</v>
      </c>
      <c r="B883" s="269" t="s">
        <v>2051</v>
      </c>
      <c r="C883" s="268" t="s">
        <v>399</v>
      </c>
      <c r="D883" s="270">
        <v>70.78</v>
      </c>
    </row>
    <row r="884" spans="1:4" ht="28.5">
      <c r="A884" s="268" t="s">
        <v>2052</v>
      </c>
      <c r="B884" s="269" t="s">
        <v>2053</v>
      </c>
      <c r="C884" s="268" t="s">
        <v>399</v>
      </c>
      <c r="D884" s="270">
        <v>110.48</v>
      </c>
    </row>
    <row r="885" spans="1:4" ht="28.5">
      <c r="A885" s="268" t="s">
        <v>2054</v>
      </c>
      <c r="B885" s="269" t="s">
        <v>2055</v>
      </c>
      <c r="C885" s="268" t="s">
        <v>399</v>
      </c>
      <c r="D885" s="270">
        <v>26.31</v>
      </c>
    </row>
    <row r="886" spans="1:4" ht="28.5">
      <c r="A886" s="268" t="s">
        <v>2056</v>
      </c>
      <c r="B886" s="269" t="s">
        <v>2057</v>
      </c>
      <c r="C886" s="268" t="s">
        <v>399</v>
      </c>
      <c r="D886" s="270">
        <v>35.61</v>
      </c>
    </row>
    <row r="887" spans="1:4" ht="28.5">
      <c r="A887" s="268" t="s">
        <v>2058</v>
      </c>
      <c r="B887" s="269" t="s">
        <v>2059</v>
      </c>
      <c r="C887" s="268" t="s">
        <v>399</v>
      </c>
      <c r="D887" s="270">
        <v>48.53</v>
      </c>
    </row>
    <row r="888" spans="1:4" ht="28.5">
      <c r="A888" s="268" t="s">
        <v>2060</v>
      </c>
      <c r="B888" s="269" t="s">
        <v>2061</v>
      </c>
      <c r="C888" s="268" t="s">
        <v>399</v>
      </c>
      <c r="D888" s="270">
        <v>60.96</v>
      </c>
    </row>
    <row r="889" spans="1:4">
      <c r="A889" s="268" t="s">
        <v>2062</v>
      </c>
      <c r="B889" s="269" t="s">
        <v>2063</v>
      </c>
      <c r="C889" s="268" t="s">
        <v>1084</v>
      </c>
      <c r="D889" s="270">
        <v>118.46</v>
      </c>
    </row>
    <row r="890" spans="1:4">
      <c r="A890" s="268" t="s">
        <v>2064</v>
      </c>
      <c r="B890" s="269" t="s">
        <v>2065</v>
      </c>
      <c r="C890" s="268" t="s">
        <v>399</v>
      </c>
      <c r="D890" s="270">
        <v>1017.68</v>
      </c>
    </row>
    <row r="891" spans="1:4">
      <c r="A891" s="268" t="s">
        <v>2066</v>
      </c>
      <c r="B891" s="269" t="s">
        <v>2067</v>
      </c>
      <c r="C891" s="268" t="s">
        <v>399</v>
      </c>
      <c r="D891" s="270">
        <v>915.78</v>
      </c>
    </row>
    <row r="892" spans="1:4">
      <c r="A892" s="268" t="s">
        <v>2068</v>
      </c>
      <c r="B892" s="269" t="s">
        <v>2069</v>
      </c>
      <c r="C892" s="268" t="s">
        <v>399</v>
      </c>
      <c r="D892" s="270">
        <v>739.68</v>
      </c>
    </row>
    <row r="893" spans="1:4">
      <c r="A893" s="268" t="s">
        <v>2070</v>
      </c>
      <c r="B893" s="269" t="s">
        <v>1881</v>
      </c>
      <c r="C893" s="268" t="s">
        <v>399</v>
      </c>
      <c r="D893" s="270">
        <v>1174.29</v>
      </c>
    </row>
    <row r="894" spans="1:4">
      <c r="A894" s="268" t="s">
        <v>2071</v>
      </c>
      <c r="B894" s="269" t="s">
        <v>1511</v>
      </c>
      <c r="C894" s="268" t="s">
        <v>399</v>
      </c>
      <c r="D894" s="270">
        <v>2267.9299999999998</v>
      </c>
    </row>
    <row r="895" spans="1:4">
      <c r="A895" s="268" t="s">
        <v>2072</v>
      </c>
      <c r="B895" s="269" t="s">
        <v>1513</v>
      </c>
      <c r="C895" s="268" t="s">
        <v>399</v>
      </c>
      <c r="D895" s="270">
        <v>4531.12</v>
      </c>
    </row>
    <row r="896" spans="1:4">
      <c r="A896" s="268" t="s">
        <v>2073</v>
      </c>
      <c r="B896" s="269" t="s">
        <v>1515</v>
      </c>
      <c r="C896" s="268" t="s">
        <v>399</v>
      </c>
      <c r="D896" s="270">
        <v>5946.73</v>
      </c>
    </row>
    <row r="897" spans="1:4">
      <c r="A897" s="268" t="s">
        <v>2074</v>
      </c>
      <c r="B897" s="269" t="s">
        <v>1886</v>
      </c>
      <c r="C897" s="268" t="s">
        <v>399</v>
      </c>
      <c r="D897" s="270">
        <v>143.09</v>
      </c>
    </row>
    <row r="898" spans="1:4">
      <c r="A898" s="268" t="s">
        <v>2075</v>
      </c>
      <c r="B898" s="269" t="s">
        <v>1888</v>
      </c>
      <c r="C898" s="268" t="s">
        <v>399</v>
      </c>
      <c r="D898" s="270">
        <v>214.58</v>
      </c>
    </row>
    <row r="899" spans="1:4">
      <c r="A899" s="268" t="s">
        <v>2076</v>
      </c>
      <c r="B899" s="269" t="s">
        <v>1523</v>
      </c>
      <c r="C899" s="268" t="s">
        <v>399</v>
      </c>
      <c r="D899" s="270">
        <v>398.2</v>
      </c>
    </row>
    <row r="900" spans="1:4" ht="28.5">
      <c r="A900" s="268" t="s">
        <v>2077</v>
      </c>
      <c r="B900" s="269" t="s">
        <v>1525</v>
      </c>
      <c r="C900" s="268" t="s">
        <v>399</v>
      </c>
      <c r="D900" s="270">
        <v>1143.01</v>
      </c>
    </row>
    <row r="901" spans="1:4" ht="28.5">
      <c r="A901" s="268" t="s">
        <v>2078</v>
      </c>
      <c r="B901" s="269" t="s">
        <v>2079</v>
      </c>
      <c r="C901" s="268" t="s">
        <v>399</v>
      </c>
      <c r="D901" s="270">
        <v>3991.96</v>
      </c>
    </row>
    <row r="902" spans="1:4" ht="28.5">
      <c r="A902" s="268" t="s">
        <v>2080</v>
      </c>
      <c r="B902" s="269" t="s">
        <v>1529</v>
      </c>
      <c r="C902" s="268" t="s">
        <v>399</v>
      </c>
      <c r="D902" s="270">
        <v>5373.25</v>
      </c>
    </row>
    <row r="903" spans="1:4" ht="28.5">
      <c r="A903" s="268" t="s">
        <v>2081</v>
      </c>
      <c r="B903" s="269" t="s">
        <v>2082</v>
      </c>
      <c r="C903" s="268" t="s">
        <v>399</v>
      </c>
      <c r="D903" s="270">
        <v>6506.64</v>
      </c>
    </row>
    <row r="904" spans="1:4" ht="28.5">
      <c r="A904" s="268" t="s">
        <v>2083</v>
      </c>
      <c r="B904" s="269" t="s">
        <v>2084</v>
      </c>
      <c r="C904" s="268" t="s">
        <v>1898</v>
      </c>
      <c r="D904" s="270">
        <v>167.43</v>
      </c>
    </row>
    <row r="905" spans="1:4" ht="17.25">
      <c r="A905" s="268" t="s">
        <v>2085</v>
      </c>
      <c r="B905" s="269" t="s">
        <v>1903</v>
      </c>
      <c r="C905" s="268" t="s">
        <v>569</v>
      </c>
      <c r="D905" s="270">
        <v>681.25</v>
      </c>
    </row>
    <row r="906" spans="1:4" ht="17.25">
      <c r="A906" s="268" t="s">
        <v>2086</v>
      </c>
      <c r="B906" s="269" t="s">
        <v>1905</v>
      </c>
      <c r="C906" s="268" t="s">
        <v>569</v>
      </c>
      <c r="D906" s="270">
        <v>740.99</v>
      </c>
    </row>
    <row r="907" spans="1:4" ht="17.25">
      <c r="A907" s="268" t="s">
        <v>2087</v>
      </c>
      <c r="B907" s="269" t="s">
        <v>1907</v>
      </c>
      <c r="C907" s="268" t="s">
        <v>569</v>
      </c>
      <c r="D907" s="270">
        <v>760.45</v>
      </c>
    </row>
    <row r="908" spans="1:4" ht="17.25">
      <c r="A908" s="268" t="s">
        <v>2088</v>
      </c>
      <c r="B908" s="269" t="s">
        <v>2089</v>
      </c>
      <c r="C908" s="268" t="s">
        <v>569</v>
      </c>
      <c r="D908" s="270">
        <v>784.82</v>
      </c>
    </row>
    <row r="909" spans="1:4" ht="17.25">
      <c r="A909" s="268" t="s">
        <v>2090</v>
      </c>
      <c r="B909" s="269" t="s">
        <v>2091</v>
      </c>
      <c r="C909" s="268" t="s">
        <v>569</v>
      </c>
      <c r="D909" s="270">
        <v>803.69</v>
      </c>
    </row>
    <row r="910" spans="1:4" ht="17.25">
      <c r="A910" s="268" t="s">
        <v>2092</v>
      </c>
      <c r="B910" s="269" t="s">
        <v>1911</v>
      </c>
      <c r="C910" s="268" t="s">
        <v>569</v>
      </c>
      <c r="D910" s="270">
        <v>828.12</v>
      </c>
    </row>
    <row r="911" spans="1:4" ht="17.25">
      <c r="A911" s="268" t="s">
        <v>2093</v>
      </c>
      <c r="B911" s="269" t="s">
        <v>1104</v>
      </c>
      <c r="C911" s="268" t="s">
        <v>569</v>
      </c>
      <c r="D911" s="270">
        <v>681.49</v>
      </c>
    </row>
    <row r="912" spans="1:4" ht="17.25">
      <c r="A912" s="268" t="s">
        <v>2094</v>
      </c>
      <c r="B912" s="269" t="s">
        <v>2095</v>
      </c>
      <c r="C912" s="268" t="s">
        <v>569</v>
      </c>
      <c r="D912" s="270">
        <v>2515.6</v>
      </c>
    </row>
    <row r="913" spans="1:4" ht="17.25">
      <c r="A913" s="268" t="s">
        <v>2096</v>
      </c>
      <c r="B913" s="269" t="s">
        <v>2097</v>
      </c>
      <c r="C913" s="268" t="s">
        <v>569</v>
      </c>
      <c r="D913" s="270">
        <v>101.72</v>
      </c>
    </row>
    <row r="914" spans="1:4" ht="17.25">
      <c r="A914" s="268" t="s">
        <v>2098</v>
      </c>
      <c r="B914" s="269" t="s">
        <v>2099</v>
      </c>
      <c r="C914" s="268" t="s">
        <v>1898</v>
      </c>
      <c r="D914" s="270">
        <v>20.41</v>
      </c>
    </row>
    <row r="915" spans="1:4" ht="17.25">
      <c r="A915" s="268" t="s">
        <v>2100</v>
      </c>
      <c r="B915" s="269" t="s">
        <v>2101</v>
      </c>
      <c r="C915" s="268" t="s">
        <v>569</v>
      </c>
      <c r="D915" s="270">
        <v>1344.33</v>
      </c>
    </row>
    <row r="916" spans="1:4" ht="17.25">
      <c r="A916" s="268" t="s">
        <v>2102</v>
      </c>
      <c r="B916" s="269" t="s">
        <v>2103</v>
      </c>
      <c r="C916" s="268" t="s">
        <v>569</v>
      </c>
      <c r="D916" s="270">
        <v>841.04</v>
      </c>
    </row>
    <row r="917" spans="1:4" ht="17.25">
      <c r="A917" s="268" t="s">
        <v>2104</v>
      </c>
      <c r="B917" s="269" t="s">
        <v>2105</v>
      </c>
      <c r="C917" s="268" t="s">
        <v>569</v>
      </c>
      <c r="D917" s="270">
        <v>886.97</v>
      </c>
    </row>
    <row r="918" spans="1:4" ht="17.25">
      <c r="A918" s="268" t="s">
        <v>2106</v>
      </c>
      <c r="B918" s="269" t="s">
        <v>1115</v>
      </c>
      <c r="C918" s="268" t="s">
        <v>569</v>
      </c>
      <c r="D918" s="270">
        <v>988.63</v>
      </c>
    </row>
    <row r="919" spans="1:4" ht="17.25">
      <c r="A919" s="268" t="s">
        <v>2107</v>
      </c>
      <c r="B919" s="269" t="s">
        <v>1565</v>
      </c>
      <c r="C919" s="268" t="s">
        <v>569</v>
      </c>
      <c r="D919" s="270">
        <v>1028.6300000000001</v>
      </c>
    </row>
    <row r="920" spans="1:4">
      <c r="A920" s="268" t="s">
        <v>2108</v>
      </c>
      <c r="B920" s="269" t="s">
        <v>2109</v>
      </c>
      <c r="C920" s="268" t="s">
        <v>50</v>
      </c>
      <c r="D920" s="270">
        <v>774.52</v>
      </c>
    </row>
    <row r="921" spans="1:4">
      <c r="A921" s="268" t="s">
        <v>2110</v>
      </c>
      <c r="B921" s="269" t="s">
        <v>2111</v>
      </c>
      <c r="C921" s="268" t="s">
        <v>50</v>
      </c>
      <c r="D921" s="270">
        <v>1372.57</v>
      </c>
    </row>
    <row r="922" spans="1:4">
      <c r="A922" s="268" t="s">
        <v>2112</v>
      </c>
      <c r="B922" s="269" t="s">
        <v>2113</v>
      </c>
      <c r="C922" s="268" t="s">
        <v>50</v>
      </c>
      <c r="D922" s="270">
        <v>1399.57</v>
      </c>
    </row>
    <row r="923" spans="1:4">
      <c r="A923" s="268" t="s">
        <v>2114</v>
      </c>
      <c r="B923" s="269" t="s">
        <v>2115</v>
      </c>
      <c r="C923" s="268" t="s">
        <v>50</v>
      </c>
      <c r="D923" s="270">
        <v>435.94</v>
      </c>
    </row>
    <row r="924" spans="1:4">
      <c r="A924" s="268" t="s">
        <v>2116</v>
      </c>
      <c r="B924" s="269" t="s">
        <v>2117</v>
      </c>
      <c r="C924" s="268" t="s">
        <v>50</v>
      </c>
      <c r="D924" s="270">
        <v>1350.41</v>
      </c>
    </row>
    <row r="925" spans="1:4" ht="17.25">
      <c r="A925" s="268" t="s">
        <v>2118</v>
      </c>
      <c r="B925" s="269" t="s">
        <v>2119</v>
      </c>
      <c r="C925" s="268" t="s">
        <v>569</v>
      </c>
      <c r="D925" s="270">
        <v>2693.16</v>
      </c>
    </row>
    <row r="926" spans="1:4">
      <c r="A926" s="268" t="s">
        <v>2120</v>
      </c>
      <c r="B926" s="269" t="s">
        <v>2121</v>
      </c>
      <c r="C926" s="268" t="s">
        <v>1084</v>
      </c>
      <c r="D926" s="270">
        <v>422.06</v>
      </c>
    </row>
    <row r="927" spans="1:4">
      <c r="A927" s="268" t="s">
        <v>2122</v>
      </c>
      <c r="B927" s="269" t="s">
        <v>2123</v>
      </c>
      <c r="C927" s="268" t="s">
        <v>1084</v>
      </c>
      <c r="D927" s="270">
        <v>4.71</v>
      </c>
    </row>
    <row r="928" spans="1:4">
      <c r="A928" s="268" t="s">
        <v>2124</v>
      </c>
      <c r="B928" s="269" t="s">
        <v>2125</v>
      </c>
      <c r="C928" s="268" t="s">
        <v>1084</v>
      </c>
      <c r="D928" s="270">
        <v>4.71</v>
      </c>
    </row>
    <row r="929" spans="1:4" ht="17.25">
      <c r="A929" s="268" t="s">
        <v>2126</v>
      </c>
      <c r="B929" s="269" t="s">
        <v>2127</v>
      </c>
      <c r="C929" s="268" t="s">
        <v>1898</v>
      </c>
      <c r="D929" s="270">
        <v>10.42</v>
      </c>
    </row>
    <row r="930" spans="1:4" ht="17.25">
      <c r="A930" s="268" t="s">
        <v>2128</v>
      </c>
      <c r="B930" s="269" t="s">
        <v>2129</v>
      </c>
      <c r="C930" s="268" t="s">
        <v>569</v>
      </c>
      <c r="D930" s="270">
        <v>2853.17</v>
      </c>
    </row>
    <row r="931" spans="1:4" ht="17.25">
      <c r="A931" s="268" t="s">
        <v>2130</v>
      </c>
      <c r="B931" s="269" t="s">
        <v>2131</v>
      </c>
      <c r="C931" s="268" t="s">
        <v>473</v>
      </c>
      <c r="D931" s="270">
        <v>61.15</v>
      </c>
    </row>
    <row r="932" spans="1:4" ht="28.5">
      <c r="A932" s="268" t="s">
        <v>2132</v>
      </c>
      <c r="B932" s="269" t="s">
        <v>2133</v>
      </c>
      <c r="C932" s="268" t="s">
        <v>50</v>
      </c>
      <c r="D932" s="270">
        <v>47.02</v>
      </c>
    </row>
    <row r="933" spans="1:4">
      <c r="A933" s="268" t="s">
        <v>2134</v>
      </c>
      <c r="B933" s="269" t="s">
        <v>1636</v>
      </c>
      <c r="C933" s="268" t="s">
        <v>50</v>
      </c>
      <c r="D933" s="270">
        <v>21.29</v>
      </c>
    </row>
    <row r="934" spans="1:4">
      <c r="A934" s="268" t="s">
        <v>2135</v>
      </c>
      <c r="B934" s="269" t="s">
        <v>1239</v>
      </c>
      <c r="C934" s="268" t="s">
        <v>50</v>
      </c>
      <c r="D934" s="270">
        <v>209.49</v>
      </c>
    </row>
    <row r="935" spans="1:4">
      <c r="A935" s="268" t="s">
        <v>2136</v>
      </c>
      <c r="B935" s="269" t="s">
        <v>1241</v>
      </c>
      <c r="C935" s="268" t="s">
        <v>50</v>
      </c>
      <c r="D935" s="270">
        <v>119.52</v>
      </c>
    </row>
    <row r="936" spans="1:4">
      <c r="A936" s="268" t="s">
        <v>2137</v>
      </c>
      <c r="B936" s="269" t="s">
        <v>1243</v>
      </c>
      <c r="C936" s="268" t="s">
        <v>50</v>
      </c>
      <c r="D936" s="270">
        <v>172.01</v>
      </c>
    </row>
    <row r="937" spans="1:4">
      <c r="A937" s="268" t="s">
        <v>2138</v>
      </c>
      <c r="B937" s="269" t="s">
        <v>2139</v>
      </c>
      <c r="C937" s="268" t="s">
        <v>1084</v>
      </c>
      <c r="D937" s="270">
        <v>22.15</v>
      </c>
    </row>
    <row r="938" spans="1:4">
      <c r="A938" s="268" t="s">
        <v>2140</v>
      </c>
      <c r="B938" s="269" t="s">
        <v>2141</v>
      </c>
      <c r="C938" s="268" t="s">
        <v>1084</v>
      </c>
      <c r="D938" s="270">
        <v>9</v>
      </c>
    </row>
    <row r="939" spans="1:4">
      <c r="A939" s="268" t="s">
        <v>2142</v>
      </c>
      <c r="B939" s="269" t="s">
        <v>2143</v>
      </c>
      <c r="C939" s="268" t="s">
        <v>1084</v>
      </c>
      <c r="D939" s="270">
        <v>9.0399999999999991</v>
      </c>
    </row>
    <row r="940" spans="1:4">
      <c r="A940" s="268" t="s">
        <v>2144</v>
      </c>
      <c r="B940" s="269" t="s">
        <v>2145</v>
      </c>
      <c r="C940" s="268" t="s">
        <v>1084</v>
      </c>
      <c r="D940" s="270">
        <v>9.4</v>
      </c>
    </row>
    <row r="941" spans="1:4" ht="28.5">
      <c r="A941" s="268" t="s">
        <v>2146</v>
      </c>
      <c r="B941" s="269" t="s">
        <v>2147</v>
      </c>
      <c r="C941" s="268" t="s">
        <v>473</v>
      </c>
      <c r="D941" s="270">
        <v>16.61</v>
      </c>
    </row>
    <row r="942" spans="1:4" ht="17.25">
      <c r="A942" s="268" t="s">
        <v>2148</v>
      </c>
      <c r="B942" s="269" t="s">
        <v>2149</v>
      </c>
      <c r="C942" s="268" t="s">
        <v>473</v>
      </c>
      <c r="D942" s="270">
        <v>89.31</v>
      </c>
    </row>
    <row r="943" spans="1:4" ht="17.25">
      <c r="A943" s="268" t="s">
        <v>2150</v>
      </c>
      <c r="B943" s="269" t="s">
        <v>2151</v>
      </c>
      <c r="C943" s="268" t="s">
        <v>473</v>
      </c>
      <c r="D943" s="270">
        <v>96.52</v>
      </c>
    </row>
    <row r="944" spans="1:4" ht="17.25">
      <c r="A944" s="268" t="s">
        <v>2152</v>
      </c>
      <c r="B944" s="269" t="s">
        <v>2153</v>
      </c>
      <c r="C944" s="268" t="s">
        <v>473</v>
      </c>
      <c r="D944" s="270">
        <v>56.43</v>
      </c>
    </row>
    <row r="945" spans="1:4" ht="42.75">
      <c r="A945" s="268" t="s">
        <v>2154</v>
      </c>
      <c r="B945" s="269" t="s">
        <v>2155</v>
      </c>
      <c r="C945" s="268" t="s">
        <v>473</v>
      </c>
      <c r="D945" s="270">
        <v>66.62</v>
      </c>
    </row>
    <row r="946" spans="1:4" ht="28.5">
      <c r="A946" s="268" t="s">
        <v>2156</v>
      </c>
      <c r="B946" s="269" t="s">
        <v>2157</v>
      </c>
      <c r="C946" s="268" t="s">
        <v>473</v>
      </c>
      <c r="D946" s="270">
        <v>24.03</v>
      </c>
    </row>
    <row r="947" spans="1:4" ht="17.25">
      <c r="A947" s="268" t="s">
        <v>2158</v>
      </c>
      <c r="B947" s="269" t="s">
        <v>1398</v>
      </c>
      <c r="C947" s="268" t="s">
        <v>569</v>
      </c>
      <c r="D947" s="270">
        <v>79.83</v>
      </c>
    </row>
    <row r="948" spans="1:4" ht="28.5">
      <c r="A948" s="268" t="s">
        <v>241</v>
      </c>
      <c r="B948" s="269" t="s">
        <v>247</v>
      </c>
      <c r="C948" s="268" t="s">
        <v>473</v>
      </c>
      <c r="D948" s="270">
        <v>955.71</v>
      </c>
    </row>
    <row r="949" spans="1:4" ht="17.25">
      <c r="A949" s="268" t="s">
        <v>2159</v>
      </c>
      <c r="B949" s="269" t="s">
        <v>2160</v>
      </c>
      <c r="C949" s="268" t="s">
        <v>473</v>
      </c>
      <c r="D949" s="270">
        <v>949.56</v>
      </c>
    </row>
    <row r="950" spans="1:4" ht="28.5">
      <c r="A950" s="268" t="s">
        <v>2161</v>
      </c>
      <c r="B950" s="269" t="s">
        <v>2162</v>
      </c>
      <c r="C950" s="268" t="s">
        <v>473</v>
      </c>
      <c r="D950" s="270">
        <v>1615.53</v>
      </c>
    </row>
    <row r="951" spans="1:4" ht="28.5">
      <c r="A951" s="268" t="s">
        <v>2163</v>
      </c>
      <c r="B951" s="269" t="s">
        <v>2164</v>
      </c>
      <c r="C951" s="268" t="s">
        <v>473</v>
      </c>
      <c r="D951" s="270">
        <v>1343.12</v>
      </c>
    </row>
    <row r="952" spans="1:4" ht="28.5">
      <c r="A952" s="268" t="s">
        <v>242</v>
      </c>
      <c r="B952" s="269" t="s">
        <v>248</v>
      </c>
      <c r="C952" s="268" t="s">
        <v>473</v>
      </c>
      <c r="D952" s="270">
        <v>91.22</v>
      </c>
    </row>
    <row r="953" spans="1:4" ht="28.5">
      <c r="A953" s="268" t="s">
        <v>2165</v>
      </c>
      <c r="B953" s="269" t="s">
        <v>2166</v>
      </c>
      <c r="C953" s="268" t="s">
        <v>473</v>
      </c>
      <c r="D953" s="270">
        <v>129.31</v>
      </c>
    </row>
    <row r="954" spans="1:4" ht="28.5">
      <c r="A954" s="268" t="s">
        <v>2167</v>
      </c>
      <c r="B954" s="269" t="s">
        <v>2168</v>
      </c>
      <c r="C954" s="268" t="s">
        <v>473</v>
      </c>
      <c r="D954" s="270">
        <v>78.180000000000007</v>
      </c>
    </row>
    <row r="955" spans="1:4" ht="17.25">
      <c r="A955" s="268" t="s">
        <v>2169</v>
      </c>
      <c r="B955" s="269" t="s">
        <v>2170</v>
      </c>
      <c r="C955" s="268" t="s">
        <v>473</v>
      </c>
      <c r="D955" s="270">
        <v>103.44</v>
      </c>
    </row>
    <row r="956" spans="1:4" ht="28.5">
      <c r="A956" s="268" t="s">
        <v>2171</v>
      </c>
      <c r="B956" s="269" t="s">
        <v>2172</v>
      </c>
      <c r="C956" s="268" t="s">
        <v>473</v>
      </c>
      <c r="D956" s="270">
        <v>822.69</v>
      </c>
    </row>
    <row r="957" spans="1:4" ht="28.5">
      <c r="A957" s="268" t="s">
        <v>2173</v>
      </c>
      <c r="B957" s="269" t="s">
        <v>2174</v>
      </c>
      <c r="C957" s="268" t="s">
        <v>473</v>
      </c>
      <c r="D957" s="270">
        <v>822.69</v>
      </c>
    </row>
    <row r="958" spans="1:4" ht="28.5">
      <c r="A958" s="268" t="s">
        <v>2175</v>
      </c>
      <c r="B958" s="269" t="s">
        <v>2176</v>
      </c>
      <c r="C958" s="268" t="s">
        <v>399</v>
      </c>
      <c r="D958" s="270">
        <v>100496.08</v>
      </c>
    </row>
    <row r="959" spans="1:4" ht="28.5">
      <c r="A959" s="268" t="s">
        <v>2177</v>
      </c>
      <c r="B959" s="269" t="s">
        <v>2178</v>
      </c>
      <c r="C959" s="268" t="s">
        <v>399</v>
      </c>
      <c r="D959" s="270">
        <v>108509.5</v>
      </c>
    </row>
    <row r="960" spans="1:4" ht="28.5">
      <c r="A960" s="268" t="s">
        <v>2179</v>
      </c>
      <c r="B960" s="269" t="s">
        <v>2180</v>
      </c>
      <c r="C960" s="268" t="s">
        <v>399</v>
      </c>
      <c r="D960" s="270">
        <v>47581.26</v>
      </c>
    </row>
    <row r="961" spans="1:4" ht="28.5">
      <c r="A961" s="268" t="s">
        <v>2181</v>
      </c>
      <c r="B961" s="269" t="s">
        <v>2182</v>
      </c>
      <c r="C961" s="268" t="s">
        <v>399</v>
      </c>
      <c r="D961" s="270">
        <v>78173.98</v>
      </c>
    </row>
    <row r="962" spans="1:4" ht="28.5">
      <c r="A962" s="268" t="s">
        <v>2183</v>
      </c>
      <c r="B962" s="269" t="s">
        <v>2184</v>
      </c>
      <c r="C962" s="268" t="s">
        <v>399</v>
      </c>
      <c r="D962" s="270">
        <v>83941.64</v>
      </c>
    </row>
    <row r="963" spans="1:4" ht="28.5">
      <c r="A963" s="268" t="s">
        <v>2185</v>
      </c>
      <c r="B963" s="269" t="s">
        <v>2186</v>
      </c>
      <c r="C963" s="268" t="s">
        <v>399</v>
      </c>
      <c r="D963" s="270">
        <v>102466.61</v>
      </c>
    </row>
    <row r="964" spans="1:4" ht="28.5">
      <c r="A964" s="268" t="s">
        <v>2187</v>
      </c>
      <c r="B964" s="269" t="s">
        <v>2188</v>
      </c>
      <c r="C964" s="268" t="s">
        <v>399</v>
      </c>
      <c r="D964" s="270">
        <v>44927.64</v>
      </c>
    </row>
    <row r="965" spans="1:4" ht="17.25">
      <c r="A965" s="268" t="s">
        <v>239</v>
      </c>
      <c r="B965" s="269" t="s">
        <v>245</v>
      </c>
      <c r="C965" s="268" t="s">
        <v>473</v>
      </c>
      <c r="D965" s="270">
        <v>56.06</v>
      </c>
    </row>
    <row r="966" spans="1:4" ht="17.25">
      <c r="A966" s="268" t="s">
        <v>240</v>
      </c>
      <c r="B966" s="269" t="s">
        <v>246</v>
      </c>
      <c r="C966" s="268" t="s">
        <v>473</v>
      </c>
      <c r="D966" s="270">
        <v>100.75</v>
      </c>
    </row>
    <row r="967" spans="1:4" ht="17.25">
      <c r="A967" s="268" t="s">
        <v>2189</v>
      </c>
      <c r="B967" s="269" t="s">
        <v>2190</v>
      </c>
      <c r="C967" s="268" t="s">
        <v>473</v>
      </c>
      <c r="D967" s="270">
        <v>132.06</v>
      </c>
    </row>
    <row r="968" spans="1:4" ht="28.5">
      <c r="A968" s="268" t="s">
        <v>2191</v>
      </c>
      <c r="B968" s="269" t="s">
        <v>2192</v>
      </c>
      <c r="C968" s="268" t="s">
        <v>473</v>
      </c>
      <c r="D968" s="270">
        <v>286.08999999999997</v>
      </c>
    </row>
    <row r="969" spans="1:4" ht="28.5">
      <c r="A969" s="268" t="s">
        <v>2193</v>
      </c>
      <c r="B969" s="269" t="s">
        <v>2194</v>
      </c>
      <c r="C969" s="268" t="s">
        <v>473</v>
      </c>
      <c r="D969" s="270">
        <v>204.91</v>
      </c>
    </row>
    <row r="970" spans="1:4" ht="17.25">
      <c r="A970" s="268" t="s">
        <v>2195</v>
      </c>
      <c r="B970" s="269" t="s">
        <v>2196</v>
      </c>
      <c r="C970" s="268" t="s">
        <v>473</v>
      </c>
      <c r="D970" s="270">
        <v>41.59</v>
      </c>
    </row>
    <row r="971" spans="1:4" ht="17.25">
      <c r="A971" s="268" t="s">
        <v>2197</v>
      </c>
      <c r="B971" s="269" t="s">
        <v>2198</v>
      </c>
      <c r="C971" s="268" t="s">
        <v>473</v>
      </c>
      <c r="D971" s="270">
        <v>40.72</v>
      </c>
    </row>
    <row r="972" spans="1:4" ht="28.5">
      <c r="A972" s="268" t="s">
        <v>2199</v>
      </c>
      <c r="B972" s="269" t="s">
        <v>2200</v>
      </c>
      <c r="C972" s="268" t="s">
        <v>399</v>
      </c>
      <c r="D972" s="270">
        <v>85.42</v>
      </c>
    </row>
    <row r="973" spans="1:4" ht="28.5">
      <c r="A973" s="268" t="s">
        <v>2201</v>
      </c>
      <c r="B973" s="269" t="s">
        <v>2202</v>
      </c>
      <c r="C973" s="268" t="s">
        <v>399</v>
      </c>
      <c r="D973" s="270">
        <v>67.67</v>
      </c>
    </row>
    <row r="974" spans="1:4" ht="28.5">
      <c r="A974" s="268" t="s">
        <v>2203</v>
      </c>
      <c r="B974" s="269" t="s">
        <v>2204</v>
      </c>
      <c r="C974" s="268" t="s">
        <v>399</v>
      </c>
      <c r="D974" s="270">
        <v>75.930000000000007</v>
      </c>
    </row>
    <row r="975" spans="1:4">
      <c r="A975" s="268" t="s">
        <v>2205</v>
      </c>
      <c r="B975" s="269" t="s">
        <v>2206</v>
      </c>
      <c r="C975" s="268" t="s">
        <v>399</v>
      </c>
      <c r="D975" s="270">
        <v>29.52</v>
      </c>
    </row>
    <row r="976" spans="1:4">
      <c r="A976" s="268" t="s">
        <v>2207</v>
      </c>
      <c r="B976" s="269" t="s">
        <v>2208</v>
      </c>
      <c r="C976" s="268" t="s">
        <v>399</v>
      </c>
      <c r="D976" s="270">
        <v>24.43</v>
      </c>
    </row>
    <row r="977" spans="1:4">
      <c r="A977" s="268" t="s">
        <v>2209</v>
      </c>
      <c r="B977" s="269" t="s">
        <v>2210</v>
      </c>
      <c r="C977" s="268" t="s">
        <v>399</v>
      </c>
      <c r="D977" s="270">
        <v>35.22</v>
      </c>
    </row>
    <row r="978" spans="1:4" ht="28.5">
      <c r="A978" s="268" t="s">
        <v>2211</v>
      </c>
      <c r="B978" s="269" t="s">
        <v>2212</v>
      </c>
      <c r="C978" s="268" t="s">
        <v>399</v>
      </c>
      <c r="D978" s="270">
        <v>55.48</v>
      </c>
    </row>
    <row r="979" spans="1:4">
      <c r="A979" s="268" t="s">
        <v>2213</v>
      </c>
      <c r="B979" s="269" t="s">
        <v>2214</v>
      </c>
      <c r="C979" s="268" t="s">
        <v>399</v>
      </c>
      <c r="D979" s="270">
        <v>30.36</v>
      </c>
    </row>
    <row r="980" spans="1:4" ht="28.5">
      <c r="A980" s="268" t="s">
        <v>2215</v>
      </c>
      <c r="B980" s="269" t="s">
        <v>2216</v>
      </c>
      <c r="C980" s="268" t="s">
        <v>399</v>
      </c>
      <c r="D980" s="270">
        <v>210.57</v>
      </c>
    </row>
    <row r="981" spans="1:4" ht="28.5">
      <c r="A981" s="268" t="s">
        <v>2217</v>
      </c>
      <c r="B981" s="269" t="s">
        <v>2218</v>
      </c>
      <c r="C981" s="268" t="s">
        <v>399</v>
      </c>
      <c r="D981" s="270">
        <v>185.04</v>
      </c>
    </row>
    <row r="982" spans="1:4" ht="28.5">
      <c r="A982" s="268" t="s">
        <v>2219</v>
      </c>
      <c r="B982" s="269" t="s">
        <v>2220</v>
      </c>
      <c r="C982" s="268" t="s">
        <v>399</v>
      </c>
      <c r="D982" s="270">
        <v>313.33</v>
      </c>
    </row>
    <row r="983" spans="1:4" ht="28.5">
      <c r="A983" s="268" t="s">
        <v>2221</v>
      </c>
      <c r="B983" s="269" t="s">
        <v>2222</v>
      </c>
      <c r="C983" s="268" t="s">
        <v>399</v>
      </c>
      <c r="D983" s="270">
        <v>212.05</v>
      </c>
    </row>
    <row r="984" spans="1:4" ht="42.75">
      <c r="A984" s="268" t="s">
        <v>2223</v>
      </c>
      <c r="B984" s="269" t="s">
        <v>2224</v>
      </c>
      <c r="C984" s="268" t="s">
        <v>604</v>
      </c>
      <c r="D984" s="270">
        <v>10329.08</v>
      </c>
    </row>
    <row r="985" spans="1:4" ht="42.75">
      <c r="A985" s="268" t="s">
        <v>2225</v>
      </c>
      <c r="B985" s="269" t="s">
        <v>2226</v>
      </c>
      <c r="C985" s="268" t="s">
        <v>604</v>
      </c>
      <c r="D985" s="270">
        <v>12552.91</v>
      </c>
    </row>
    <row r="986" spans="1:4" ht="42.75">
      <c r="A986" s="268" t="s">
        <v>2227</v>
      </c>
      <c r="B986" s="269" t="s">
        <v>2228</v>
      </c>
      <c r="C986" s="268" t="s">
        <v>604</v>
      </c>
      <c r="D986" s="270">
        <v>39172.54</v>
      </c>
    </row>
    <row r="987" spans="1:4" ht="28.5">
      <c r="A987" s="268" t="s">
        <v>2229</v>
      </c>
      <c r="B987" s="269" t="s">
        <v>2230</v>
      </c>
      <c r="C987" s="268" t="s">
        <v>604</v>
      </c>
      <c r="D987" s="270">
        <v>7704</v>
      </c>
    </row>
    <row r="988" spans="1:4" ht="28.5">
      <c r="A988" s="268" t="s">
        <v>2231</v>
      </c>
      <c r="B988" s="269" t="s">
        <v>2232</v>
      </c>
      <c r="C988" s="268" t="s">
        <v>50</v>
      </c>
      <c r="D988" s="270">
        <v>329.61</v>
      </c>
    </row>
    <row r="989" spans="1:4">
      <c r="A989" s="268" t="s">
        <v>2233</v>
      </c>
      <c r="B989" s="269" t="s">
        <v>2234</v>
      </c>
      <c r="C989" s="268" t="s">
        <v>50</v>
      </c>
      <c r="D989" s="270">
        <v>56.94</v>
      </c>
    </row>
    <row r="990" spans="1:4">
      <c r="A990" s="268" t="s">
        <v>2235</v>
      </c>
      <c r="B990" s="269" t="s">
        <v>2236</v>
      </c>
      <c r="C990" s="268" t="s">
        <v>50</v>
      </c>
      <c r="D990" s="270">
        <v>18.440000000000001</v>
      </c>
    </row>
    <row r="991" spans="1:4">
      <c r="A991" s="268" t="s">
        <v>2237</v>
      </c>
      <c r="B991" s="269" t="s">
        <v>2238</v>
      </c>
      <c r="C991" s="268" t="s">
        <v>1084</v>
      </c>
      <c r="D991" s="270">
        <v>35.42</v>
      </c>
    </row>
    <row r="992" spans="1:4">
      <c r="A992" s="268" t="s">
        <v>243</v>
      </c>
      <c r="B992" s="269" t="s">
        <v>249</v>
      </c>
      <c r="C992" s="268" t="s">
        <v>50</v>
      </c>
      <c r="D992" s="270">
        <v>221.26</v>
      </c>
    </row>
    <row r="993" spans="1:4">
      <c r="A993" s="268" t="s">
        <v>2239</v>
      </c>
      <c r="B993" s="269" t="s">
        <v>2240</v>
      </c>
      <c r="C993" s="268" t="s">
        <v>50</v>
      </c>
      <c r="D993" s="270">
        <v>161.28</v>
      </c>
    </row>
    <row r="994" spans="1:4" ht="28.5">
      <c r="A994" s="268" t="s">
        <v>2241</v>
      </c>
      <c r="B994" s="269" t="s">
        <v>2242</v>
      </c>
      <c r="C994" s="268" t="s">
        <v>473</v>
      </c>
      <c r="D994" s="270">
        <v>339.13</v>
      </c>
    </row>
    <row r="995" spans="1:4" ht="17.25">
      <c r="A995" s="268" t="s">
        <v>2243</v>
      </c>
      <c r="B995" s="269" t="s">
        <v>2244</v>
      </c>
      <c r="C995" s="268" t="s">
        <v>2245</v>
      </c>
      <c r="D995" s="270">
        <v>67.36</v>
      </c>
    </row>
    <row r="996" spans="1:4" ht="17.25">
      <c r="A996" s="268" t="s">
        <v>2246</v>
      </c>
      <c r="B996" s="269" t="s">
        <v>2247</v>
      </c>
      <c r="C996" s="268" t="s">
        <v>473</v>
      </c>
      <c r="D996" s="270">
        <v>15.4</v>
      </c>
    </row>
    <row r="997" spans="1:4" ht="17.25">
      <c r="A997" s="268" t="s">
        <v>2248</v>
      </c>
      <c r="B997" s="269" t="s">
        <v>2249</v>
      </c>
      <c r="C997" s="268" t="s">
        <v>473</v>
      </c>
      <c r="D997" s="270">
        <v>18.7</v>
      </c>
    </row>
    <row r="998" spans="1:4" ht="17.25">
      <c r="A998" s="268" t="s">
        <v>2250</v>
      </c>
      <c r="B998" s="269" t="s">
        <v>2251</v>
      </c>
      <c r="C998" s="268" t="s">
        <v>473</v>
      </c>
      <c r="D998" s="270">
        <v>19.25</v>
      </c>
    </row>
    <row r="999" spans="1:4" ht="17.25">
      <c r="A999" s="268" t="s">
        <v>2252</v>
      </c>
      <c r="B999" s="269" t="s">
        <v>2253</v>
      </c>
      <c r="C999" s="268" t="s">
        <v>473</v>
      </c>
      <c r="D999" s="270">
        <v>22.2</v>
      </c>
    </row>
    <row r="1000" spans="1:4" ht="17.25">
      <c r="A1000" s="268" t="s">
        <v>2254</v>
      </c>
      <c r="B1000" s="269" t="s">
        <v>2255</v>
      </c>
      <c r="C1000" s="268" t="s">
        <v>473</v>
      </c>
      <c r="D1000" s="270">
        <v>1.97</v>
      </c>
    </row>
    <row r="1001" spans="1:4" ht="17.25">
      <c r="A1001" s="268" t="s">
        <v>2256</v>
      </c>
      <c r="B1001" s="269" t="s">
        <v>2257</v>
      </c>
      <c r="C1001" s="268" t="s">
        <v>473</v>
      </c>
      <c r="D1001" s="270">
        <v>3.55</v>
      </c>
    </row>
    <row r="1002" spans="1:4" ht="17.25">
      <c r="A1002" s="268" t="s">
        <v>2258</v>
      </c>
      <c r="B1002" s="269" t="s">
        <v>2259</v>
      </c>
      <c r="C1002" s="268" t="s">
        <v>473</v>
      </c>
      <c r="D1002" s="270">
        <v>11.87</v>
      </c>
    </row>
    <row r="1003" spans="1:4" ht="17.25">
      <c r="A1003" s="268" t="s">
        <v>2260</v>
      </c>
      <c r="B1003" s="269" t="s">
        <v>2261</v>
      </c>
      <c r="C1003" s="268" t="s">
        <v>473</v>
      </c>
      <c r="D1003" s="270">
        <v>0.42</v>
      </c>
    </row>
    <row r="1004" spans="1:4" ht="17.25">
      <c r="A1004" s="268" t="s">
        <v>2262</v>
      </c>
      <c r="B1004" s="269" t="s">
        <v>2263</v>
      </c>
      <c r="C1004" s="268" t="s">
        <v>473</v>
      </c>
      <c r="D1004" s="270">
        <v>34.06</v>
      </c>
    </row>
    <row r="1005" spans="1:4">
      <c r="A1005" s="268" t="s">
        <v>2264</v>
      </c>
      <c r="B1005" s="269" t="s">
        <v>2265</v>
      </c>
      <c r="C1005" s="268" t="s">
        <v>466</v>
      </c>
      <c r="D1005" s="270">
        <v>5942.35</v>
      </c>
    </row>
    <row r="1006" spans="1:4">
      <c r="A1006" s="268" t="s">
        <v>2266</v>
      </c>
      <c r="B1006" s="269" t="s">
        <v>2267</v>
      </c>
      <c r="C1006" s="268" t="s">
        <v>466</v>
      </c>
      <c r="D1006" s="270">
        <v>2265.7399999999998</v>
      </c>
    </row>
    <row r="1007" spans="1:4">
      <c r="A1007" s="268" t="s">
        <v>2268</v>
      </c>
      <c r="B1007" s="269" t="s">
        <v>2269</v>
      </c>
      <c r="C1007" s="268" t="s">
        <v>466</v>
      </c>
      <c r="D1007" s="270">
        <v>10608.26</v>
      </c>
    </row>
    <row r="1008" spans="1:4">
      <c r="A1008" s="268" t="s">
        <v>2270</v>
      </c>
      <c r="B1008" s="269" t="s">
        <v>2271</v>
      </c>
      <c r="C1008" s="268" t="s">
        <v>399</v>
      </c>
      <c r="D1008" s="270">
        <v>22.32</v>
      </c>
    </row>
    <row r="1009" spans="1:4">
      <c r="A1009" s="268" t="s">
        <v>2272</v>
      </c>
      <c r="B1009" s="269" t="s">
        <v>2273</v>
      </c>
      <c r="C1009" s="268" t="s">
        <v>399</v>
      </c>
      <c r="D1009" s="270">
        <v>65.09</v>
      </c>
    </row>
    <row r="1010" spans="1:4" ht="17.25">
      <c r="A1010" s="268" t="s">
        <v>2274</v>
      </c>
      <c r="B1010" s="269" t="s">
        <v>2275</v>
      </c>
      <c r="C1010" s="268" t="s">
        <v>473</v>
      </c>
      <c r="D1010" s="270">
        <v>11.83</v>
      </c>
    </row>
    <row r="1011" spans="1:4" ht="28.5">
      <c r="A1011" s="268" t="s">
        <v>2276</v>
      </c>
      <c r="B1011" s="269" t="s">
        <v>2277</v>
      </c>
      <c r="C1011" s="268" t="s">
        <v>466</v>
      </c>
      <c r="D1011" s="270">
        <v>22264.04</v>
      </c>
    </row>
    <row r="1012" spans="1:4" ht="42.75">
      <c r="A1012" s="268" t="s">
        <v>2278</v>
      </c>
      <c r="B1012" s="269" t="s">
        <v>2279</v>
      </c>
      <c r="C1012" s="268" t="s">
        <v>2280</v>
      </c>
      <c r="D1012" s="270">
        <v>742.44</v>
      </c>
    </row>
    <row r="1013" spans="1:4" ht="28.5">
      <c r="A1013" s="268" t="s">
        <v>2281</v>
      </c>
      <c r="B1013" s="269" t="s">
        <v>2282</v>
      </c>
      <c r="C1013" s="268" t="s">
        <v>466</v>
      </c>
      <c r="D1013" s="270">
        <v>31531.63</v>
      </c>
    </row>
    <row r="1014" spans="1:4" ht="28.5">
      <c r="A1014" s="268" t="s">
        <v>2283</v>
      </c>
      <c r="B1014" s="269" t="s">
        <v>2284</v>
      </c>
      <c r="C1014" s="268" t="s">
        <v>466</v>
      </c>
      <c r="D1014" s="270">
        <v>29765.599999999999</v>
      </c>
    </row>
    <row r="1015" spans="1:4" ht="42.75">
      <c r="A1015" s="268" t="s">
        <v>2285</v>
      </c>
      <c r="B1015" s="269" t="s">
        <v>2286</v>
      </c>
      <c r="C1015" s="268" t="s">
        <v>2280</v>
      </c>
      <c r="D1015" s="270">
        <v>744.66</v>
      </c>
    </row>
    <row r="1016" spans="1:4" ht="17.25">
      <c r="A1016" s="268" t="s">
        <v>2287</v>
      </c>
      <c r="B1016" s="269" t="s">
        <v>2288</v>
      </c>
      <c r="C1016" s="268" t="s">
        <v>473</v>
      </c>
      <c r="D1016" s="270">
        <v>219.28</v>
      </c>
    </row>
    <row r="1017" spans="1:4">
      <c r="A1017" s="268" t="s">
        <v>2289</v>
      </c>
      <c r="B1017" s="269" t="s">
        <v>2290</v>
      </c>
      <c r="C1017" s="268" t="s">
        <v>50</v>
      </c>
      <c r="D1017" s="270">
        <v>13.91</v>
      </c>
    </row>
    <row r="1018" spans="1:4" ht="42.75">
      <c r="A1018" s="268" t="s">
        <v>2291</v>
      </c>
      <c r="B1018" s="269" t="s">
        <v>2292</v>
      </c>
      <c r="C1018" s="268" t="s">
        <v>473</v>
      </c>
      <c r="D1018" s="270">
        <v>167.79</v>
      </c>
    </row>
    <row r="1019" spans="1:4" ht="28.5">
      <c r="A1019" s="268" t="s">
        <v>2293</v>
      </c>
      <c r="B1019" s="269" t="s">
        <v>2294</v>
      </c>
      <c r="C1019" s="268" t="s">
        <v>399</v>
      </c>
      <c r="D1019" s="270">
        <v>3073.37</v>
      </c>
    </row>
    <row r="1020" spans="1:4" ht="17.25">
      <c r="A1020" s="268" t="s">
        <v>2295</v>
      </c>
      <c r="B1020" s="269" t="s">
        <v>2296</v>
      </c>
      <c r="C1020" s="268" t="s">
        <v>2245</v>
      </c>
      <c r="D1020" s="270">
        <v>6.42</v>
      </c>
    </row>
    <row r="1021" spans="1:4" ht="17.25">
      <c r="A1021" s="268" t="s">
        <v>2297</v>
      </c>
      <c r="B1021" s="269" t="s">
        <v>2298</v>
      </c>
      <c r="C1021" s="268" t="s">
        <v>2245</v>
      </c>
      <c r="D1021" s="270">
        <v>6.42</v>
      </c>
    </row>
    <row r="1022" spans="1:4" ht="17.25">
      <c r="A1022" s="268" t="s">
        <v>2299</v>
      </c>
      <c r="B1022" s="269" t="s">
        <v>2300</v>
      </c>
      <c r="C1022" s="268" t="s">
        <v>2245</v>
      </c>
      <c r="D1022" s="270">
        <v>11.66</v>
      </c>
    </row>
    <row r="1023" spans="1:4" ht="17.25">
      <c r="A1023" s="268" t="s">
        <v>2301</v>
      </c>
      <c r="B1023" s="269" t="s">
        <v>2302</v>
      </c>
      <c r="C1023" s="268" t="s">
        <v>2245</v>
      </c>
      <c r="D1023" s="270">
        <v>2.85</v>
      </c>
    </row>
    <row r="1024" spans="1:4" ht="17.25">
      <c r="A1024" s="268" t="s">
        <v>2303</v>
      </c>
      <c r="B1024" s="269" t="s">
        <v>2304</v>
      </c>
      <c r="C1024" s="268" t="s">
        <v>2245</v>
      </c>
      <c r="D1024" s="270">
        <v>3.21</v>
      </c>
    </row>
    <row r="1025" spans="1:4" ht="17.25">
      <c r="A1025" s="268" t="s">
        <v>2305</v>
      </c>
      <c r="B1025" s="269" t="s">
        <v>2306</v>
      </c>
      <c r="C1025" s="268" t="s">
        <v>2245</v>
      </c>
      <c r="D1025" s="270">
        <v>3.21</v>
      </c>
    </row>
    <row r="1026" spans="1:4" ht="17.25">
      <c r="A1026" s="268" t="s">
        <v>2307</v>
      </c>
      <c r="B1026" s="269" t="s">
        <v>2308</v>
      </c>
      <c r="C1026" s="268" t="s">
        <v>2245</v>
      </c>
      <c r="D1026" s="270">
        <v>0.61</v>
      </c>
    </row>
    <row r="1027" spans="1:4" ht="17.25">
      <c r="A1027" s="268" t="s">
        <v>2309</v>
      </c>
      <c r="B1027" s="269" t="s">
        <v>2310</v>
      </c>
      <c r="C1027" s="268" t="s">
        <v>2245</v>
      </c>
      <c r="D1027" s="270">
        <v>0.31</v>
      </c>
    </row>
    <row r="1028" spans="1:4" ht="17.25">
      <c r="A1028" s="268" t="s">
        <v>2311</v>
      </c>
      <c r="B1028" s="269" t="s">
        <v>2312</v>
      </c>
      <c r="C1028" s="268" t="s">
        <v>2245</v>
      </c>
      <c r="D1028" s="270">
        <v>0.16</v>
      </c>
    </row>
    <row r="1029" spans="1:4" ht="17.25">
      <c r="A1029" s="268" t="s">
        <v>2313</v>
      </c>
      <c r="B1029" s="269" t="s">
        <v>2314</v>
      </c>
      <c r="C1029" s="268" t="s">
        <v>2245</v>
      </c>
      <c r="D1029" s="270">
        <v>2.56</v>
      </c>
    </row>
    <row r="1030" spans="1:4" ht="17.25">
      <c r="A1030" s="268" t="s">
        <v>2315</v>
      </c>
      <c r="B1030" s="269" t="s">
        <v>2316</v>
      </c>
      <c r="C1030" s="268" t="s">
        <v>2245</v>
      </c>
      <c r="D1030" s="270">
        <v>2.0099999999999998</v>
      </c>
    </row>
    <row r="1031" spans="1:4" ht="17.25">
      <c r="A1031" s="268" t="s">
        <v>2317</v>
      </c>
      <c r="B1031" s="269" t="s">
        <v>2318</v>
      </c>
      <c r="C1031" s="268" t="s">
        <v>2245</v>
      </c>
      <c r="D1031" s="270">
        <v>2.13</v>
      </c>
    </row>
    <row r="1032" spans="1:4" ht="17.25">
      <c r="A1032" s="268" t="s">
        <v>2319</v>
      </c>
      <c r="B1032" s="269" t="s">
        <v>2320</v>
      </c>
      <c r="C1032" s="268" t="s">
        <v>2245</v>
      </c>
      <c r="D1032" s="270">
        <v>1.87</v>
      </c>
    </row>
    <row r="1033" spans="1:4">
      <c r="A1033" s="268" t="s">
        <v>2321</v>
      </c>
      <c r="B1033" s="269" t="s">
        <v>2322</v>
      </c>
      <c r="C1033" s="268" t="s">
        <v>2323</v>
      </c>
      <c r="D1033" s="270">
        <v>293.45999999999998</v>
      </c>
    </row>
    <row r="1034" spans="1:4">
      <c r="A1034" s="268" t="s">
        <v>2324</v>
      </c>
      <c r="B1034" s="269" t="s">
        <v>2325</v>
      </c>
      <c r="C1034" s="268" t="s">
        <v>2323</v>
      </c>
      <c r="D1034" s="270">
        <v>373.86</v>
      </c>
    </row>
    <row r="1035" spans="1:4">
      <c r="A1035" s="268" t="s">
        <v>2326</v>
      </c>
      <c r="B1035" s="269" t="s">
        <v>2327</v>
      </c>
      <c r="C1035" s="268" t="s">
        <v>2323</v>
      </c>
      <c r="D1035" s="270">
        <v>436.07</v>
      </c>
    </row>
    <row r="1036" spans="1:4">
      <c r="A1036" s="268" t="s">
        <v>2328</v>
      </c>
      <c r="B1036" s="269" t="s">
        <v>2329</v>
      </c>
      <c r="C1036" s="268" t="s">
        <v>2323</v>
      </c>
      <c r="D1036" s="270">
        <v>197.98</v>
      </c>
    </row>
    <row r="1037" spans="1:4" ht="28.5">
      <c r="A1037" s="268" t="s">
        <v>2330</v>
      </c>
      <c r="B1037" s="269" t="s">
        <v>2331</v>
      </c>
      <c r="C1037" s="268" t="s">
        <v>2323</v>
      </c>
      <c r="D1037" s="270">
        <v>271.10000000000002</v>
      </c>
    </row>
    <row r="1038" spans="1:4">
      <c r="A1038" s="268" t="s">
        <v>2332</v>
      </c>
      <c r="B1038" s="269" t="s">
        <v>2333</v>
      </c>
      <c r="C1038" s="268" t="s">
        <v>2323</v>
      </c>
      <c r="D1038" s="270">
        <v>190.07</v>
      </c>
    </row>
    <row r="1039" spans="1:4">
      <c r="A1039" s="268" t="s">
        <v>2334</v>
      </c>
      <c r="B1039" s="269" t="s">
        <v>2335</v>
      </c>
      <c r="C1039" s="268" t="s">
        <v>2323</v>
      </c>
      <c r="D1039" s="270">
        <v>545.80999999999995</v>
      </c>
    </row>
    <row r="1040" spans="1:4">
      <c r="A1040" s="268" t="s">
        <v>2336</v>
      </c>
      <c r="B1040" s="269" t="s">
        <v>2337</v>
      </c>
      <c r="C1040" s="268" t="s">
        <v>1109</v>
      </c>
      <c r="D1040" s="270">
        <v>185.64</v>
      </c>
    </row>
    <row r="1041" spans="1:4">
      <c r="A1041" s="268" t="s">
        <v>2338</v>
      </c>
      <c r="B1041" s="269" t="s">
        <v>2339</v>
      </c>
      <c r="C1041" s="268" t="s">
        <v>1109</v>
      </c>
      <c r="D1041" s="270">
        <v>56.42</v>
      </c>
    </row>
    <row r="1042" spans="1:4">
      <c r="A1042" s="268" t="s">
        <v>2340</v>
      </c>
      <c r="B1042" s="269" t="s">
        <v>2341</v>
      </c>
      <c r="C1042" s="268" t="s">
        <v>1109</v>
      </c>
      <c r="D1042" s="270">
        <v>33.020000000000003</v>
      </c>
    </row>
    <row r="1043" spans="1:4">
      <c r="A1043" s="268" t="s">
        <v>2342</v>
      </c>
      <c r="B1043" s="269" t="s">
        <v>2343</v>
      </c>
      <c r="C1043" s="268" t="s">
        <v>1109</v>
      </c>
      <c r="D1043" s="270">
        <v>36.04</v>
      </c>
    </row>
    <row r="1044" spans="1:4">
      <c r="A1044" s="268" t="s">
        <v>2344</v>
      </c>
      <c r="B1044" s="269" t="s">
        <v>2345</v>
      </c>
      <c r="C1044" s="268" t="s">
        <v>1109</v>
      </c>
      <c r="D1044" s="270">
        <v>29.74</v>
      </c>
    </row>
    <row r="1045" spans="1:4">
      <c r="A1045" s="268" t="s">
        <v>2346</v>
      </c>
      <c r="B1045" s="269" t="s">
        <v>2347</v>
      </c>
      <c r="C1045" s="268" t="s">
        <v>1109</v>
      </c>
      <c r="D1045" s="270">
        <v>35.450000000000003</v>
      </c>
    </row>
    <row r="1046" spans="1:4">
      <c r="A1046" s="268" t="s">
        <v>2348</v>
      </c>
      <c r="B1046" s="269" t="s">
        <v>2349</v>
      </c>
      <c r="C1046" s="268" t="s">
        <v>399</v>
      </c>
      <c r="D1046" s="270">
        <v>7647.76</v>
      </c>
    </row>
    <row r="1047" spans="1:4">
      <c r="A1047" s="268" t="s">
        <v>2350</v>
      </c>
      <c r="B1047" s="269" t="s">
        <v>2351</v>
      </c>
      <c r="C1047" s="268" t="s">
        <v>399</v>
      </c>
      <c r="D1047" s="270">
        <v>4950.91</v>
      </c>
    </row>
    <row r="1048" spans="1:4" ht="42.75">
      <c r="A1048" s="268" t="s">
        <v>2352</v>
      </c>
      <c r="B1048" s="269" t="s">
        <v>2353</v>
      </c>
      <c r="C1048" s="268" t="s">
        <v>399</v>
      </c>
      <c r="D1048" s="270">
        <v>16149.99</v>
      </c>
    </row>
    <row r="1049" spans="1:4" ht="28.5">
      <c r="A1049" s="268" t="s">
        <v>2354</v>
      </c>
      <c r="B1049" s="269" t="s">
        <v>2355</v>
      </c>
      <c r="C1049" s="268" t="s">
        <v>399</v>
      </c>
      <c r="D1049" s="270">
        <v>22440.41</v>
      </c>
    </row>
    <row r="1050" spans="1:4" ht="28.5">
      <c r="A1050" s="268" t="s">
        <v>2356</v>
      </c>
      <c r="B1050" s="269" t="s">
        <v>2357</v>
      </c>
      <c r="C1050" s="268" t="s">
        <v>399</v>
      </c>
      <c r="D1050" s="270">
        <v>28729.22</v>
      </c>
    </row>
    <row r="1051" spans="1:4" ht="28.5">
      <c r="A1051" s="268" t="s">
        <v>2358</v>
      </c>
      <c r="B1051" s="269" t="s">
        <v>2359</v>
      </c>
      <c r="C1051" s="268" t="s">
        <v>399</v>
      </c>
      <c r="D1051" s="270">
        <v>35019.64</v>
      </c>
    </row>
    <row r="1052" spans="1:4" ht="28.5">
      <c r="A1052" s="268" t="s">
        <v>2360</v>
      </c>
      <c r="B1052" s="269" t="s">
        <v>2361</v>
      </c>
      <c r="C1052" s="268" t="s">
        <v>399</v>
      </c>
      <c r="D1052" s="270">
        <v>5230.38</v>
      </c>
    </row>
    <row r="1053" spans="1:4" ht="28.5">
      <c r="A1053" s="268" t="s">
        <v>2362</v>
      </c>
      <c r="B1053" s="269" t="s">
        <v>2363</v>
      </c>
      <c r="C1053" s="268" t="s">
        <v>399</v>
      </c>
      <c r="D1053" s="270">
        <v>839.28</v>
      </c>
    </row>
    <row r="1054" spans="1:4">
      <c r="A1054" s="268" t="s">
        <v>2364</v>
      </c>
      <c r="B1054" s="269" t="s">
        <v>2365</v>
      </c>
      <c r="C1054" s="268" t="s">
        <v>507</v>
      </c>
      <c r="D1054" s="270">
        <v>3295.07</v>
      </c>
    </row>
    <row r="1055" spans="1:4">
      <c r="A1055" s="268" t="s">
        <v>2366</v>
      </c>
      <c r="B1055" s="269" t="s">
        <v>2367</v>
      </c>
      <c r="C1055" s="268" t="s">
        <v>507</v>
      </c>
      <c r="D1055" s="270">
        <v>1912.98</v>
      </c>
    </row>
    <row r="1056" spans="1:4" ht="28.5">
      <c r="A1056" s="268" t="s">
        <v>2368</v>
      </c>
      <c r="B1056" s="269" t="s">
        <v>2369</v>
      </c>
      <c r="C1056" s="268" t="s">
        <v>2370</v>
      </c>
      <c r="D1056" s="270">
        <v>315.47000000000003</v>
      </c>
    </row>
    <row r="1057" spans="1:4" ht="28.5">
      <c r="A1057" s="268" t="s">
        <v>2371</v>
      </c>
      <c r="B1057" s="269" t="s">
        <v>2372</v>
      </c>
      <c r="C1057" s="268" t="s">
        <v>2370</v>
      </c>
      <c r="D1057" s="270">
        <v>1118.02</v>
      </c>
    </row>
    <row r="1058" spans="1:4">
      <c r="A1058" s="268" t="s">
        <v>2373</v>
      </c>
      <c r="B1058" s="269" t="s">
        <v>2374</v>
      </c>
      <c r="C1058" s="268" t="s">
        <v>1109</v>
      </c>
      <c r="D1058" s="270">
        <v>87.71</v>
      </c>
    </row>
    <row r="1059" spans="1:4">
      <c r="A1059" s="268" t="s">
        <v>2375</v>
      </c>
      <c r="B1059" s="269" t="s">
        <v>2376</v>
      </c>
      <c r="C1059" s="268" t="s">
        <v>1109</v>
      </c>
      <c r="D1059" s="270">
        <v>112.14</v>
      </c>
    </row>
    <row r="1060" spans="1:4">
      <c r="A1060" s="268" t="s">
        <v>2377</v>
      </c>
      <c r="B1060" s="269" t="s">
        <v>2378</v>
      </c>
      <c r="C1060" s="268" t="s">
        <v>1109</v>
      </c>
      <c r="D1060" s="270">
        <v>222.96</v>
      </c>
    </row>
    <row r="1061" spans="1:4">
      <c r="A1061" s="268" t="s">
        <v>2379</v>
      </c>
      <c r="B1061" s="269" t="s">
        <v>2380</v>
      </c>
      <c r="C1061" s="268" t="s">
        <v>1109</v>
      </c>
      <c r="D1061" s="270">
        <v>123.31</v>
      </c>
    </row>
    <row r="1062" spans="1:4">
      <c r="A1062" s="268" t="s">
        <v>2381</v>
      </c>
      <c r="B1062" s="269" t="s">
        <v>2382</v>
      </c>
      <c r="C1062" s="268" t="s">
        <v>1109</v>
      </c>
      <c r="D1062" s="270">
        <v>133.78</v>
      </c>
    </row>
    <row r="1063" spans="1:4">
      <c r="A1063" s="268" t="s">
        <v>2383</v>
      </c>
      <c r="B1063" s="269" t="s">
        <v>2384</v>
      </c>
      <c r="C1063" s="268" t="s">
        <v>1109</v>
      </c>
      <c r="D1063" s="270">
        <v>173.06</v>
      </c>
    </row>
    <row r="1064" spans="1:4">
      <c r="A1064" s="268" t="s">
        <v>2385</v>
      </c>
      <c r="B1064" s="269" t="s">
        <v>2386</v>
      </c>
      <c r="C1064" s="268" t="s">
        <v>1109</v>
      </c>
      <c r="D1064" s="270">
        <v>167.17</v>
      </c>
    </row>
    <row r="1065" spans="1:4">
      <c r="A1065" s="268" t="s">
        <v>2387</v>
      </c>
      <c r="B1065" s="269" t="s">
        <v>2388</v>
      </c>
      <c r="C1065" s="268" t="s">
        <v>1109</v>
      </c>
      <c r="D1065" s="270">
        <v>205.27</v>
      </c>
    </row>
    <row r="1066" spans="1:4">
      <c r="A1066" s="268" t="s">
        <v>2389</v>
      </c>
      <c r="B1066" s="269" t="s">
        <v>2390</v>
      </c>
      <c r="C1066" s="268" t="s">
        <v>1109</v>
      </c>
      <c r="D1066" s="270">
        <v>276.52999999999997</v>
      </c>
    </row>
    <row r="1067" spans="1:4">
      <c r="A1067" s="268" t="s">
        <v>2391</v>
      </c>
      <c r="B1067" s="269" t="s">
        <v>2392</v>
      </c>
      <c r="C1067" s="268" t="s">
        <v>1109</v>
      </c>
      <c r="D1067" s="270">
        <v>44.42</v>
      </c>
    </row>
    <row r="1068" spans="1:4">
      <c r="A1068" s="268" t="s">
        <v>2393</v>
      </c>
      <c r="B1068" s="269" t="s">
        <v>2394</v>
      </c>
      <c r="C1068" s="268" t="s">
        <v>1109</v>
      </c>
      <c r="D1068" s="270">
        <v>36.31</v>
      </c>
    </row>
    <row r="1069" spans="1:4">
      <c r="A1069" s="268" t="s">
        <v>2395</v>
      </c>
      <c r="B1069" s="269" t="s">
        <v>2396</v>
      </c>
      <c r="C1069" s="268" t="s">
        <v>1109</v>
      </c>
      <c r="D1069" s="270">
        <v>40.97</v>
      </c>
    </row>
    <row r="1070" spans="1:4">
      <c r="A1070" s="268" t="s">
        <v>2397</v>
      </c>
      <c r="B1070" s="269" t="s">
        <v>2398</v>
      </c>
      <c r="C1070" s="268" t="s">
        <v>1109</v>
      </c>
      <c r="D1070" s="270">
        <v>45.32</v>
      </c>
    </row>
    <row r="1071" spans="1:4">
      <c r="A1071" s="268" t="s">
        <v>2399</v>
      </c>
      <c r="B1071" s="269" t="s">
        <v>2400</v>
      </c>
      <c r="C1071" s="268" t="s">
        <v>1109</v>
      </c>
      <c r="D1071" s="270">
        <v>114.97</v>
      </c>
    </row>
    <row r="1072" spans="1:4">
      <c r="A1072" s="268" t="s">
        <v>2401</v>
      </c>
      <c r="B1072" s="269" t="s">
        <v>2402</v>
      </c>
      <c r="C1072" s="268" t="s">
        <v>1109</v>
      </c>
      <c r="D1072" s="270">
        <v>478.33</v>
      </c>
    </row>
    <row r="1073" spans="1:4">
      <c r="A1073" s="268" t="s">
        <v>2403</v>
      </c>
      <c r="B1073" s="269" t="s">
        <v>2404</v>
      </c>
      <c r="C1073" s="268" t="s">
        <v>1109</v>
      </c>
      <c r="D1073" s="270">
        <v>921.32</v>
      </c>
    </row>
    <row r="1074" spans="1:4">
      <c r="A1074" s="268" t="s">
        <v>2405</v>
      </c>
      <c r="B1074" s="269" t="s">
        <v>2406</v>
      </c>
      <c r="C1074" s="268" t="s">
        <v>1109</v>
      </c>
      <c r="D1074" s="270">
        <v>352.56</v>
      </c>
    </row>
    <row r="1075" spans="1:4">
      <c r="A1075" s="268" t="s">
        <v>2407</v>
      </c>
      <c r="B1075" s="269" t="s">
        <v>2408</v>
      </c>
      <c r="C1075" s="268" t="s">
        <v>1109</v>
      </c>
      <c r="D1075" s="270">
        <v>58.14</v>
      </c>
    </row>
    <row r="1076" spans="1:4">
      <c r="A1076" s="268" t="s">
        <v>2409</v>
      </c>
      <c r="B1076" s="269" t="s">
        <v>2410</v>
      </c>
      <c r="C1076" s="268" t="s">
        <v>1109</v>
      </c>
      <c r="D1076" s="270">
        <v>67.2</v>
      </c>
    </row>
    <row r="1077" spans="1:4">
      <c r="A1077" s="268" t="s">
        <v>2411</v>
      </c>
      <c r="B1077" s="269" t="s">
        <v>2412</v>
      </c>
      <c r="C1077" s="268" t="s">
        <v>1109</v>
      </c>
      <c r="D1077" s="270">
        <v>76.67</v>
      </c>
    </row>
    <row r="1078" spans="1:4">
      <c r="A1078" s="268" t="s">
        <v>2413</v>
      </c>
      <c r="B1078" s="269" t="s">
        <v>2414</v>
      </c>
      <c r="C1078" s="268" t="s">
        <v>1109</v>
      </c>
      <c r="D1078" s="270">
        <v>33.69</v>
      </c>
    </row>
    <row r="1079" spans="1:4">
      <c r="A1079" s="268" t="s">
        <v>2415</v>
      </c>
      <c r="B1079" s="269" t="s">
        <v>2416</v>
      </c>
      <c r="C1079" s="268" t="s">
        <v>1109</v>
      </c>
      <c r="D1079" s="270">
        <v>147.41999999999999</v>
      </c>
    </row>
    <row r="1080" spans="1:4">
      <c r="A1080" s="268" t="s">
        <v>2417</v>
      </c>
      <c r="B1080" s="269" t="s">
        <v>2418</v>
      </c>
      <c r="C1080" s="268" t="s">
        <v>1109</v>
      </c>
      <c r="D1080" s="270">
        <v>194.94</v>
      </c>
    </row>
    <row r="1081" spans="1:4">
      <c r="A1081" s="268" t="s">
        <v>2419</v>
      </c>
      <c r="B1081" s="269" t="s">
        <v>2420</v>
      </c>
      <c r="C1081" s="268" t="s">
        <v>1109</v>
      </c>
      <c r="D1081" s="270">
        <v>246.23</v>
      </c>
    </row>
    <row r="1082" spans="1:4">
      <c r="A1082" s="268" t="s">
        <v>2421</v>
      </c>
      <c r="B1082" s="269" t="s">
        <v>2422</v>
      </c>
      <c r="C1082" s="268" t="s">
        <v>1109</v>
      </c>
      <c r="D1082" s="270">
        <v>189.28</v>
      </c>
    </row>
    <row r="1083" spans="1:4">
      <c r="A1083" s="268" t="s">
        <v>2423</v>
      </c>
      <c r="B1083" s="269" t="s">
        <v>2424</v>
      </c>
      <c r="C1083" s="268" t="s">
        <v>1109</v>
      </c>
      <c r="D1083" s="270">
        <v>188.54</v>
      </c>
    </row>
    <row r="1084" spans="1:4">
      <c r="A1084" s="268" t="s">
        <v>2425</v>
      </c>
      <c r="B1084" s="269" t="s">
        <v>2426</v>
      </c>
      <c r="C1084" s="268" t="s">
        <v>1109</v>
      </c>
      <c r="D1084" s="270">
        <v>205.72</v>
      </c>
    </row>
    <row r="1085" spans="1:4">
      <c r="A1085" s="268" t="s">
        <v>2427</v>
      </c>
      <c r="B1085" s="269" t="s">
        <v>2428</v>
      </c>
      <c r="C1085" s="268" t="s">
        <v>1109</v>
      </c>
      <c r="D1085" s="270">
        <v>119.15</v>
      </c>
    </row>
    <row r="1086" spans="1:4">
      <c r="A1086" s="268" t="s">
        <v>2429</v>
      </c>
      <c r="B1086" s="269" t="s">
        <v>2430</v>
      </c>
      <c r="C1086" s="268" t="s">
        <v>1109</v>
      </c>
      <c r="D1086" s="270">
        <v>141.44</v>
      </c>
    </row>
    <row r="1087" spans="1:4">
      <c r="A1087" s="268" t="s">
        <v>2431</v>
      </c>
      <c r="B1087" s="269" t="s">
        <v>2432</v>
      </c>
      <c r="C1087" s="268" t="s">
        <v>1109</v>
      </c>
      <c r="D1087" s="270">
        <v>74.17</v>
      </c>
    </row>
    <row r="1088" spans="1:4">
      <c r="A1088" s="268" t="s">
        <v>2433</v>
      </c>
      <c r="B1088" s="269" t="s">
        <v>2434</v>
      </c>
      <c r="C1088" s="268" t="s">
        <v>1109</v>
      </c>
      <c r="D1088" s="270">
        <v>135.44</v>
      </c>
    </row>
    <row r="1089" spans="1:4">
      <c r="A1089" s="268" t="s">
        <v>2435</v>
      </c>
      <c r="B1089" s="269" t="s">
        <v>2436</v>
      </c>
      <c r="C1089" s="268" t="s">
        <v>1109</v>
      </c>
      <c r="D1089" s="270">
        <v>177.56</v>
      </c>
    </row>
    <row r="1090" spans="1:4">
      <c r="A1090" s="268" t="s">
        <v>2437</v>
      </c>
      <c r="B1090" s="269" t="s">
        <v>2438</v>
      </c>
      <c r="C1090" s="268" t="s">
        <v>1109</v>
      </c>
      <c r="D1090" s="270">
        <v>234.64</v>
      </c>
    </row>
    <row r="1091" spans="1:4">
      <c r="A1091" s="268" t="s">
        <v>2439</v>
      </c>
      <c r="B1091" s="269" t="s">
        <v>2440</v>
      </c>
      <c r="C1091" s="268" t="s">
        <v>1109</v>
      </c>
      <c r="D1091" s="270">
        <v>77.64</v>
      </c>
    </row>
    <row r="1092" spans="1:4">
      <c r="A1092" s="268" t="s">
        <v>2441</v>
      </c>
      <c r="B1092" s="269" t="s">
        <v>2442</v>
      </c>
      <c r="C1092" s="268" t="s">
        <v>1109</v>
      </c>
      <c r="D1092" s="270">
        <v>43.45</v>
      </c>
    </row>
    <row r="1093" spans="1:4">
      <c r="A1093" s="268" t="s">
        <v>2443</v>
      </c>
      <c r="B1093" s="269" t="s">
        <v>2444</v>
      </c>
      <c r="C1093" s="268" t="s">
        <v>1109</v>
      </c>
      <c r="D1093" s="270">
        <v>50.51</v>
      </c>
    </row>
    <row r="1094" spans="1:4">
      <c r="A1094" s="268" t="s">
        <v>2445</v>
      </c>
      <c r="B1094" s="269" t="s">
        <v>2446</v>
      </c>
      <c r="C1094" s="268" t="s">
        <v>1109</v>
      </c>
      <c r="D1094" s="270">
        <v>51.48</v>
      </c>
    </row>
    <row r="1095" spans="1:4">
      <c r="A1095" s="268" t="s">
        <v>2447</v>
      </c>
      <c r="B1095" s="269" t="s">
        <v>2448</v>
      </c>
      <c r="C1095" s="268" t="s">
        <v>1109</v>
      </c>
      <c r="D1095" s="270">
        <v>69</v>
      </c>
    </row>
    <row r="1096" spans="1:4">
      <c r="A1096" s="268" t="s">
        <v>2449</v>
      </c>
      <c r="B1096" s="269" t="s">
        <v>2450</v>
      </c>
      <c r="C1096" s="268" t="s">
        <v>1109</v>
      </c>
      <c r="D1096" s="270">
        <v>106.2</v>
      </c>
    </row>
    <row r="1097" spans="1:4">
      <c r="A1097" s="268" t="s">
        <v>2451</v>
      </c>
      <c r="B1097" s="269" t="s">
        <v>2452</v>
      </c>
      <c r="C1097" s="268" t="s">
        <v>1109</v>
      </c>
      <c r="D1097" s="270">
        <v>125.64</v>
      </c>
    </row>
    <row r="1098" spans="1:4">
      <c r="A1098" s="268" t="s">
        <v>2453</v>
      </c>
      <c r="B1098" s="269" t="s">
        <v>2454</v>
      </c>
      <c r="C1098" s="268" t="s">
        <v>1109</v>
      </c>
      <c r="D1098" s="270">
        <v>85.2</v>
      </c>
    </row>
    <row r="1099" spans="1:4">
      <c r="A1099" s="268" t="s">
        <v>2455</v>
      </c>
      <c r="B1099" s="269" t="s">
        <v>2456</v>
      </c>
      <c r="C1099" s="268" t="s">
        <v>1109</v>
      </c>
      <c r="D1099" s="270">
        <v>172.33</v>
      </c>
    </row>
    <row r="1100" spans="1:4">
      <c r="A1100" s="268" t="s">
        <v>2457</v>
      </c>
      <c r="B1100" s="269" t="s">
        <v>2458</v>
      </c>
      <c r="C1100" s="268" t="s">
        <v>1109</v>
      </c>
      <c r="D1100" s="270">
        <v>174.7</v>
      </c>
    </row>
    <row r="1101" spans="1:4">
      <c r="A1101" s="268" t="s">
        <v>2459</v>
      </c>
      <c r="B1101" s="269" t="s">
        <v>2460</v>
      </c>
      <c r="C1101" s="268" t="s">
        <v>1109</v>
      </c>
      <c r="D1101" s="270">
        <v>121.87</v>
      </c>
    </row>
    <row r="1102" spans="1:4">
      <c r="A1102" s="268" t="s">
        <v>2461</v>
      </c>
      <c r="B1102" s="269" t="s">
        <v>2462</v>
      </c>
      <c r="C1102" s="268" t="s">
        <v>1109</v>
      </c>
      <c r="D1102" s="270">
        <v>111.47</v>
      </c>
    </row>
    <row r="1103" spans="1:4">
      <c r="A1103" s="268" t="s">
        <v>2463</v>
      </c>
      <c r="B1103" s="269" t="s">
        <v>2464</v>
      </c>
      <c r="C1103" s="268" t="s">
        <v>1109</v>
      </c>
      <c r="D1103" s="270">
        <v>95.25</v>
      </c>
    </row>
    <row r="1104" spans="1:4">
      <c r="A1104" s="268" t="s">
        <v>2465</v>
      </c>
      <c r="B1104" s="269" t="s">
        <v>2466</v>
      </c>
      <c r="C1104" s="268" t="s">
        <v>1109</v>
      </c>
      <c r="D1104" s="270">
        <v>179.76</v>
      </c>
    </row>
    <row r="1105" spans="1:4">
      <c r="A1105" s="268" t="s">
        <v>2467</v>
      </c>
      <c r="B1105" s="269" t="s">
        <v>2468</v>
      </c>
      <c r="C1105" s="268" t="s">
        <v>1109</v>
      </c>
      <c r="D1105" s="270">
        <v>219.46</v>
      </c>
    </row>
    <row r="1106" spans="1:4">
      <c r="A1106" s="268" t="s">
        <v>2469</v>
      </c>
      <c r="B1106" s="269" t="s">
        <v>2470</v>
      </c>
      <c r="C1106" s="268" t="s">
        <v>1109</v>
      </c>
      <c r="D1106" s="270">
        <v>169.39</v>
      </c>
    </row>
    <row r="1107" spans="1:4">
      <c r="A1107" s="268" t="s">
        <v>2471</v>
      </c>
      <c r="B1107" s="269" t="s">
        <v>2472</v>
      </c>
      <c r="C1107" s="268" t="s">
        <v>1109</v>
      </c>
      <c r="D1107" s="270">
        <v>117.15</v>
      </c>
    </row>
    <row r="1108" spans="1:4">
      <c r="A1108" s="268" t="s">
        <v>2473</v>
      </c>
      <c r="B1108" s="269" t="s">
        <v>2474</v>
      </c>
      <c r="C1108" s="268" t="s">
        <v>1109</v>
      </c>
      <c r="D1108" s="270">
        <v>55.51</v>
      </c>
    </row>
    <row r="1109" spans="1:4">
      <c r="A1109" s="268" t="s">
        <v>2475</v>
      </c>
      <c r="B1109" s="269" t="s">
        <v>2476</v>
      </c>
      <c r="C1109" s="268" t="s">
        <v>1109</v>
      </c>
      <c r="D1109" s="270">
        <v>76.38</v>
      </c>
    </row>
    <row r="1110" spans="1:4">
      <c r="A1110" s="268" t="s">
        <v>2477</v>
      </c>
      <c r="B1110" s="269" t="s">
        <v>2478</v>
      </c>
      <c r="C1110" s="268" t="s">
        <v>1109</v>
      </c>
      <c r="D1110" s="270">
        <v>101.99</v>
      </c>
    </row>
    <row r="1111" spans="1:4">
      <c r="A1111" s="268" t="s">
        <v>2479</v>
      </c>
      <c r="B1111" s="269" t="s">
        <v>2480</v>
      </c>
      <c r="C1111" s="268" t="s">
        <v>1109</v>
      </c>
      <c r="D1111" s="270">
        <v>41.99</v>
      </c>
    </row>
    <row r="1112" spans="1:4">
      <c r="A1112" s="268" t="s">
        <v>2481</v>
      </c>
      <c r="B1112" s="269" t="s">
        <v>2482</v>
      </c>
      <c r="C1112" s="268" t="s">
        <v>1109</v>
      </c>
      <c r="D1112" s="270">
        <v>53.68</v>
      </c>
    </row>
    <row r="1113" spans="1:4">
      <c r="A1113" s="268" t="s">
        <v>2483</v>
      </c>
      <c r="B1113" s="269" t="s">
        <v>2484</v>
      </c>
      <c r="C1113" s="268" t="s">
        <v>1109</v>
      </c>
      <c r="D1113" s="270">
        <v>106.73</v>
      </c>
    </row>
    <row r="1114" spans="1:4">
      <c r="A1114" s="268" t="s">
        <v>2485</v>
      </c>
      <c r="B1114" s="269" t="s">
        <v>2486</v>
      </c>
      <c r="C1114" s="268" t="s">
        <v>1109</v>
      </c>
      <c r="D1114" s="270">
        <v>59.03</v>
      </c>
    </row>
    <row r="1115" spans="1:4">
      <c r="A1115" s="268" t="s">
        <v>2487</v>
      </c>
      <c r="B1115" s="269" t="s">
        <v>2488</v>
      </c>
      <c r="C1115" s="268" t="s">
        <v>1109</v>
      </c>
      <c r="D1115" s="270">
        <v>64.040000000000006</v>
      </c>
    </row>
    <row r="1116" spans="1:4">
      <c r="A1116" s="268" t="s">
        <v>2489</v>
      </c>
      <c r="B1116" s="269" t="s">
        <v>2490</v>
      </c>
      <c r="C1116" s="268" t="s">
        <v>1109</v>
      </c>
      <c r="D1116" s="270">
        <v>82.84</v>
      </c>
    </row>
    <row r="1117" spans="1:4">
      <c r="A1117" s="268" t="s">
        <v>2491</v>
      </c>
      <c r="B1117" s="269" t="s">
        <v>2492</v>
      </c>
      <c r="C1117" s="268" t="s">
        <v>1109</v>
      </c>
      <c r="D1117" s="270">
        <v>80.02</v>
      </c>
    </row>
    <row r="1118" spans="1:4">
      <c r="A1118" s="268" t="s">
        <v>2493</v>
      </c>
      <c r="B1118" s="269" t="s">
        <v>2494</v>
      </c>
      <c r="C1118" s="268" t="s">
        <v>1109</v>
      </c>
      <c r="D1118" s="270">
        <v>98.26</v>
      </c>
    </row>
    <row r="1119" spans="1:4">
      <c r="A1119" s="268" t="s">
        <v>2495</v>
      </c>
      <c r="B1119" s="269" t="s">
        <v>2496</v>
      </c>
      <c r="C1119" s="268" t="s">
        <v>1109</v>
      </c>
      <c r="D1119" s="270">
        <v>132.37</v>
      </c>
    </row>
    <row r="1120" spans="1:4">
      <c r="A1120" s="268" t="s">
        <v>2497</v>
      </c>
      <c r="B1120" s="269" t="s">
        <v>2498</v>
      </c>
      <c r="C1120" s="268" t="s">
        <v>1109</v>
      </c>
      <c r="D1120" s="270">
        <v>19.53</v>
      </c>
    </row>
    <row r="1121" spans="1:4">
      <c r="A1121" s="268" t="s">
        <v>2499</v>
      </c>
      <c r="B1121" s="269" t="s">
        <v>2500</v>
      </c>
      <c r="C1121" s="268" t="s">
        <v>1109</v>
      </c>
      <c r="D1121" s="270">
        <v>17.38</v>
      </c>
    </row>
    <row r="1122" spans="1:4">
      <c r="A1122" s="268" t="s">
        <v>2501</v>
      </c>
      <c r="B1122" s="269" t="s">
        <v>2502</v>
      </c>
      <c r="C1122" s="268" t="s">
        <v>1109</v>
      </c>
      <c r="D1122" s="270">
        <v>19.61</v>
      </c>
    </row>
    <row r="1123" spans="1:4">
      <c r="A1123" s="268" t="s">
        <v>2503</v>
      </c>
      <c r="B1123" s="269" t="s">
        <v>2504</v>
      </c>
      <c r="C1123" s="268" t="s">
        <v>1109</v>
      </c>
      <c r="D1123" s="270">
        <v>21.69</v>
      </c>
    </row>
    <row r="1124" spans="1:4">
      <c r="A1124" s="268" t="s">
        <v>2505</v>
      </c>
      <c r="B1124" s="269" t="s">
        <v>2506</v>
      </c>
      <c r="C1124" s="268" t="s">
        <v>1109</v>
      </c>
      <c r="D1124" s="270">
        <v>55.03</v>
      </c>
    </row>
    <row r="1125" spans="1:4">
      <c r="A1125" s="268" t="s">
        <v>2507</v>
      </c>
      <c r="B1125" s="269" t="s">
        <v>2508</v>
      </c>
      <c r="C1125" s="268" t="s">
        <v>1109</v>
      </c>
      <c r="D1125" s="270">
        <v>228.97</v>
      </c>
    </row>
    <row r="1126" spans="1:4">
      <c r="A1126" s="268" t="s">
        <v>2509</v>
      </c>
      <c r="B1126" s="269" t="s">
        <v>2510</v>
      </c>
      <c r="C1126" s="268" t="s">
        <v>1109</v>
      </c>
      <c r="D1126" s="270">
        <v>441.02</v>
      </c>
    </row>
    <row r="1127" spans="1:4">
      <c r="A1127" s="268" t="s">
        <v>2511</v>
      </c>
      <c r="B1127" s="269" t="s">
        <v>2512</v>
      </c>
      <c r="C1127" s="268" t="s">
        <v>1109</v>
      </c>
      <c r="D1127" s="270">
        <v>168.77</v>
      </c>
    </row>
    <row r="1128" spans="1:4">
      <c r="A1128" s="268" t="s">
        <v>2513</v>
      </c>
      <c r="B1128" s="269" t="s">
        <v>2514</v>
      </c>
      <c r="C1128" s="268" t="s">
        <v>1109</v>
      </c>
      <c r="D1128" s="270">
        <v>27.83</v>
      </c>
    </row>
    <row r="1129" spans="1:4">
      <c r="A1129" s="268" t="s">
        <v>2515</v>
      </c>
      <c r="B1129" s="269" t="s">
        <v>2516</v>
      </c>
      <c r="C1129" s="268" t="s">
        <v>1109</v>
      </c>
      <c r="D1129" s="270">
        <v>32.17</v>
      </c>
    </row>
    <row r="1130" spans="1:4">
      <c r="A1130" s="268" t="s">
        <v>2517</v>
      </c>
      <c r="B1130" s="269" t="s">
        <v>2518</v>
      </c>
      <c r="C1130" s="268" t="s">
        <v>1109</v>
      </c>
      <c r="D1130" s="270">
        <v>36.700000000000003</v>
      </c>
    </row>
    <row r="1131" spans="1:4">
      <c r="A1131" s="268" t="s">
        <v>2519</v>
      </c>
      <c r="B1131" s="269" t="s">
        <v>2520</v>
      </c>
      <c r="C1131" s="268" t="s">
        <v>1109</v>
      </c>
      <c r="D1131" s="270">
        <v>16.13</v>
      </c>
    </row>
    <row r="1132" spans="1:4">
      <c r="A1132" s="268" t="s">
        <v>2521</v>
      </c>
      <c r="B1132" s="269" t="s">
        <v>2522</v>
      </c>
      <c r="C1132" s="268" t="s">
        <v>1109</v>
      </c>
      <c r="D1132" s="270">
        <v>70.569999999999993</v>
      </c>
    </row>
    <row r="1133" spans="1:4">
      <c r="A1133" s="268" t="s">
        <v>2523</v>
      </c>
      <c r="B1133" s="269" t="s">
        <v>2524</v>
      </c>
      <c r="C1133" s="268" t="s">
        <v>1109</v>
      </c>
      <c r="D1133" s="270">
        <v>93.32</v>
      </c>
    </row>
    <row r="1134" spans="1:4">
      <c r="A1134" s="268" t="s">
        <v>2525</v>
      </c>
      <c r="B1134" s="269" t="s">
        <v>2526</v>
      </c>
      <c r="C1134" s="268" t="s">
        <v>1109</v>
      </c>
      <c r="D1134" s="270">
        <v>117.87</v>
      </c>
    </row>
    <row r="1135" spans="1:4">
      <c r="A1135" s="268" t="s">
        <v>2527</v>
      </c>
      <c r="B1135" s="269" t="s">
        <v>2528</v>
      </c>
      <c r="C1135" s="268" t="s">
        <v>1109</v>
      </c>
      <c r="D1135" s="270">
        <v>90.61</v>
      </c>
    </row>
    <row r="1136" spans="1:4">
      <c r="A1136" s="268" t="s">
        <v>2529</v>
      </c>
      <c r="B1136" s="269" t="s">
        <v>2530</v>
      </c>
      <c r="C1136" s="268" t="s">
        <v>1109</v>
      </c>
      <c r="D1136" s="270">
        <v>90.25</v>
      </c>
    </row>
    <row r="1137" spans="1:4">
      <c r="A1137" s="268" t="s">
        <v>2531</v>
      </c>
      <c r="B1137" s="269" t="s">
        <v>2532</v>
      </c>
      <c r="C1137" s="268" t="s">
        <v>1109</v>
      </c>
      <c r="D1137" s="270">
        <v>98.47</v>
      </c>
    </row>
    <row r="1138" spans="1:4" ht="28.5">
      <c r="A1138" s="268" t="s">
        <v>2533</v>
      </c>
      <c r="B1138" s="269" t="s">
        <v>2534</v>
      </c>
      <c r="C1138" s="268" t="s">
        <v>1109</v>
      </c>
      <c r="D1138" s="270">
        <v>57.04</v>
      </c>
    </row>
    <row r="1139" spans="1:4" ht="28.5">
      <c r="A1139" s="268" t="s">
        <v>2535</v>
      </c>
      <c r="B1139" s="269" t="s">
        <v>2536</v>
      </c>
      <c r="C1139" s="268" t="s">
        <v>1109</v>
      </c>
      <c r="D1139" s="270">
        <v>67.7</v>
      </c>
    </row>
    <row r="1140" spans="1:4">
      <c r="A1140" s="268" t="s">
        <v>2537</v>
      </c>
      <c r="B1140" s="269" t="s">
        <v>2538</v>
      </c>
      <c r="C1140" s="268" t="s">
        <v>1109</v>
      </c>
      <c r="D1140" s="270">
        <v>35.51</v>
      </c>
    </row>
    <row r="1141" spans="1:4">
      <c r="A1141" s="268" t="s">
        <v>2539</v>
      </c>
      <c r="B1141" s="269" t="s">
        <v>2540</v>
      </c>
      <c r="C1141" s="268" t="s">
        <v>1109</v>
      </c>
      <c r="D1141" s="270">
        <v>64.83</v>
      </c>
    </row>
    <row r="1142" spans="1:4">
      <c r="A1142" s="268" t="s">
        <v>2541</v>
      </c>
      <c r="B1142" s="269" t="s">
        <v>2542</v>
      </c>
      <c r="C1142" s="268" t="s">
        <v>1109</v>
      </c>
      <c r="D1142" s="270">
        <v>85</v>
      </c>
    </row>
    <row r="1143" spans="1:4">
      <c r="A1143" s="268" t="s">
        <v>2543</v>
      </c>
      <c r="B1143" s="269" t="s">
        <v>2544</v>
      </c>
      <c r="C1143" s="268" t="s">
        <v>1109</v>
      </c>
      <c r="D1143" s="270">
        <v>112.32</v>
      </c>
    </row>
    <row r="1144" spans="1:4">
      <c r="A1144" s="268" t="s">
        <v>2545</v>
      </c>
      <c r="B1144" s="269" t="s">
        <v>2546</v>
      </c>
      <c r="C1144" s="268" t="s">
        <v>1109</v>
      </c>
      <c r="D1144" s="270">
        <v>37.17</v>
      </c>
    </row>
    <row r="1145" spans="1:4">
      <c r="A1145" s="268" t="s">
        <v>2547</v>
      </c>
      <c r="B1145" s="269" t="s">
        <v>2548</v>
      </c>
      <c r="C1145" s="268" t="s">
        <v>1109</v>
      </c>
      <c r="D1145" s="270">
        <v>20.8</v>
      </c>
    </row>
    <row r="1146" spans="1:4">
      <c r="A1146" s="268" t="s">
        <v>2549</v>
      </c>
      <c r="B1146" s="269" t="s">
        <v>2550</v>
      </c>
      <c r="C1146" s="268" t="s">
        <v>1109</v>
      </c>
      <c r="D1146" s="270">
        <v>24.18</v>
      </c>
    </row>
    <row r="1147" spans="1:4">
      <c r="A1147" s="268" t="s">
        <v>2551</v>
      </c>
      <c r="B1147" s="269" t="s">
        <v>2552</v>
      </c>
      <c r="C1147" s="268" t="s">
        <v>1109</v>
      </c>
      <c r="D1147" s="270">
        <v>24.64</v>
      </c>
    </row>
    <row r="1148" spans="1:4" ht="28.5">
      <c r="A1148" s="268" t="s">
        <v>2553</v>
      </c>
      <c r="B1148" s="269" t="s">
        <v>2554</v>
      </c>
      <c r="C1148" s="268" t="s">
        <v>1109</v>
      </c>
      <c r="D1148" s="270">
        <v>33.03</v>
      </c>
    </row>
    <row r="1149" spans="1:4" ht="28.5">
      <c r="A1149" s="268" t="s">
        <v>2555</v>
      </c>
      <c r="B1149" s="269" t="s">
        <v>2556</v>
      </c>
      <c r="C1149" s="268" t="s">
        <v>1109</v>
      </c>
      <c r="D1149" s="270">
        <v>50.84</v>
      </c>
    </row>
    <row r="1150" spans="1:4" ht="28.5">
      <c r="A1150" s="268" t="s">
        <v>2557</v>
      </c>
      <c r="B1150" s="269" t="s">
        <v>2558</v>
      </c>
      <c r="C1150" s="268" t="s">
        <v>1109</v>
      </c>
      <c r="D1150" s="270">
        <v>60.14</v>
      </c>
    </row>
    <row r="1151" spans="1:4" ht="28.5">
      <c r="A1151" s="268" t="s">
        <v>2559</v>
      </c>
      <c r="B1151" s="269" t="s">
        <v>2560</v>
      </c>
      <c r="C1151" s="268" t="s">
        <v>1109</v>
      </c>
      <c r="D1151" s="270">
        <v>40.78</v>
      </c>
    </row>
    <row r="1152" spans="1:4" ht="28.5">
      <c r="A1152" s="268" t="s">
        <v>2561</v>
      </c>
      <c r="B1152" s="269" t="s">
        <v>2562</v>
      </c>
      <c r="C1152" s="268" t="s">
        <v>1109</v>
      </c>
      <c r="D1152" s="270">
        <v>82.49</v>
      </c>
    </row>
    <row r="1153" spans="1:4" ht="28.5">
      <c r="A1153" s="268" t="s">
        <v>2563</v>
      </c>
      <c r="B1153" s="269" t="s">
        <v>2564</v>
      </c>
      <c r="C1153" s="268" t="s">
        <v>1109</v>
      </c>
      <c r="D1153" s="270">
        <v>83.63</v>
      </c>
    </row>
    <row r="1154" spans="1:4">
      <c r="A1154" s="268" t="s">
        <v>2565</v>
      </c>
      <c r="B1154" s="269" t="s">
        <v>2566</v>
      </c>
      <c r="C1154" s="268" t="s">
        <v>1109</v>
      </c>
      <c r="D1154" s="270">
        <v>37.840000000000003</v>
      </c>
    </row>
    <row r="1155" spans="1:4">
      <c r="A1155" s="268" t="s">
        <v>2567</v>
      </c>
      <c r="B1155" s="269" t="s">
        <v>2568</v>
      </c>
      <c r="C1155" s="268" t="s">
        <v>1109</v>
      </c>
      <c r="D1155" s="270">
        <v>58.34</v>
      </c>
    </row>
    <row r="1156" spans="1:4">
      <c r="A1156" s="268" t="s">
        <v>2569</v>
      </c>
      <c r="B1156" s="269" t="s">
        <v>2570</v>
      </c>
      <c r="C1156" s="268" t="s">
        <v>1109</v>
      </c>
      <c r="D1156" s="270">
        <v>53.36</v>
      </c>
    </row>
    <row r="1157" spans="1:4">
      <c r="A1157" s="268" t="s">
        <v>2571</v>
      </c>
      <c r="B1157" s="269" t="s">
        <v>2572</v>
      </c>
      <c r="C1157" s="268" t="s">
        <v>50</v>
      </c>
      <c r="D1157" s="270">
        <v>67.44</v>
      </c>
    </row>
    <row r="1158" spans="1:4">
      <c r="A1158" s="268" t="s">
        <v>2573</v>
      </c>
      <c r="B1158" s="269" t="s">
        <v>2574</v>
      </c>
      <c r="C1158" s="268" t="s">
        <v>50</v>
      </c>
      <c r="D1158" s="270">
        <v>53.95</v>
      </c>
    </row>
    <row r="1159" spans="1:4">
      <c r="A1159" s="268" t="s">
        <v>2575</v>
      </c>
      <c r="B1159" s="269" t="s">
        <v>2576</v>
      </c>
      <c r="C1159" s="268" t="s">
        <v>50</v>
      </c>
      <c r="D1159" s="270">
        <v>7.77</v>
      </c>
    </row>
    <row r="1160" spans="1:4">
      <c r="A1160" s="268" t="s">
        <v>2577</v>
      </c>
      <c r="B1160" s="269" t="s">
        <v>614</v>
      </c>
      <c r="C1160" s="268" t="s">
        <v>50</v>
      </c>
      <c r="D1160" s="270">
        <v>2</v>
      </c>
    </row>
    <row r="1161" spans="1:4">
      <c r="A1161" s="268" t="s">
        <v>2578</v>
      </c>
      <c r="B1161" s="269" t="s">
        <v>630</v>
      </c>
      <c r="C1161" s="268" t="s">
        <v>50</v>
      </c>
      <c r="D1161" s="270">
        <v>2.4</v>
      </c>
    </row>
    <row r="1162" spans="1:4">
      <c r="A1162" s="268" t="s">
        <v>2579</v>
      </c>
      <c r="B1162" s="269" t="s">
        <v>2580</v>
      </c>
      <c r="C1162" s="268" t="s">
        <v>50</v>
      </c>
      <c r="D1162" s="270">
        <v>71.55</v>
      </c>
    </row>
    <row r="1163" spans="1:4">
      <c r="A1163" s="268" t="s">
        <v>2581</v>
      </c>
      <c r="B1163" s="269" t="s">
        <v>2582</v>
      </c>
      <c r="C1163" s="268" t="s">
        <v>50</v>
      </c>
      <c r="D1163" s="270">
        <v>90.59</v>
      </c>
    </row>
    <row r="1164" spans="1:4">
      <c r="A1164" s="268" t="s">
        <v>2583</v>
      </c>
      <c r="B1164" s="269" t="s">
        <v>2584</v>
      </c>
      <c r="C1164" s="268" t="s">
        <v>50</v>
      </c>
      <c r="D1164" s="270">
        <v>94.45</v>
      </c>
    </row>
    <row r="1165" spans="1:4">
      <c r="A1165" s="268" t="s">
        <v>2585</v>
      </c>
      <c r="B1165" s="269" t="s">
        <v>2586</v>
      </c>
      <c r="C1165" s="268" t="s">
        <v>50</v>
      </c>
      <c r="D1165" s="270">
        <v>100.53</v>
      </c>
    </row>
    <row r="1166" spans="1:4">
      <c r="A1166" s="268" t="s">
        <v>2587</v>
      </c>
      <c r="B1166" s="269" t="s">
        <v>2588</v>
      </c>
      <c r="C1166" s="268" t="s">
        <v>50</v>
      </c>
      <c r="D1166" s="270">
        <v>106.13</v>
      </c>
    </row>
    <row r="1167" spans="1:4">
      <c r="A1167" s="268" t="s">
        <v>2589</v>
      </c>
      <c r="B1167" s="269" t="s">
        <v>624</v>
      </c>
      <c r="C1167" s="268" t="s">
        <v>50</v>
      </c>
      <c r="D1167" s="270">
        <v>93.51</v>
      </c>
    </row>
    <row r="1168" spans="1:4" ht="28.5">
      <c r="A1168" s="268" t="s">
        <v>2590</v>
      </c>
      <c r="B1168" s="269" t="s">
        <v>2591</v>
      </c>
      <c r="C1168" s="268" t="s">
        <v>569</v>
      </c>
      <c r="D1168" s="270">
        <v>1794.82</v>
      </c>
    </row>
    <row r="1169" spans="1:4" ht="17.25">
      <c r="A1169" s="268" t="s">
        <v>2592</v>
      </c>
      <c r="B1169" s="269" t="s">
        <v>2593</v>
      </c>
      <c r="C1169" s="268" t="s">
        <v>569</v>
      </c>
      <c r="D1169" s="270">
        <v>329.1</v>
      </c>
    </row>
    <row r="1170" spans="1:4" ht="17.25">
      <c r="A1170" s="268" t="s">
        <v>2594</v>
      </c>
      <c r="B1170" s="269" t="s">
        <v>2595</v>
      </c>
      <c r="C1170" s="268" t="s">
        <v>569</v>
      </c>
      <c r="D1170" s="270">
        <v>613.11</v>
      </c>
    </row>
    <row r="1171" spans="1:4" ht="17.25">
      <c r="A1171" s="268" t="s">
        <v>2596</v>
      </c>
      <c r="B1171" s="269" t="s">
        <v>626</v>
      </c>
      <c r="C1171" s="268" t="s">
        <v>569</v>
      </c>
      <c r="D1171" s="270">
        <v>563.08000000000004</v>
      </c>
    </row>
    <row r="1172" spans="1:4" ht="17.25">
      <c r="A1172" s="268" t="s">
        <v>2597</v>
      </c>
      <c r="B1172" s="269" t="s">
        <v>2598</v>
      </c>
      <c r="C1172" s="268" t="s">
        <v>473</v>
      </c>
      <c r="D1172" s="270">
        <v>15.31</v>
      </c>
    </row>
    <row r="1173" spans="1:4">
      <c r="A1173" s="268" t="s">
        <v>2599</v>
      </c>
      <c r="B1173" s="269" t="s">
        <v>2600</v>
      </c>
      <c r="C1173" s="268" t="s">
        <v>399</v>
      </c>
      <c r="D1173" s="270">
        <v>3.89</v>
      </c>
    </row>
    <row r="1174" spans="1:4" ht="17.25">
      <c r="A1174" s="268" t="s">
        <v>2601</v>
      </c>
      <c r="B1174" s="269" t="s">
        <v>2602</v>
      </c>
      <c r="C1174" s="268" t="s">
        <v>473</v>
      </c>
      <c r="D1174" s="270">
        <v>32.909999999999997</v>
      </c>
    </row>
    <row r="1175" spans="1:4" ht="17.25">
      <c r="A1175" s="268" t="s">
        <v>2603</v>
      </c>
      <c r="B1175" s="269" t="s">
        <v>2604</v>
      </c>
      <c r="C1175" s="268" t="s">
        <v>473</v>
      </c>
      <c r="D1175" s="270">
        <v>13.35</v>
      </c>
    </row>
    <row r="1176" spans="1:4" ht="17.25">
      <c r="A1176" s="268" t="s">
        <v>2605</v>
      </c>
      <c r="B1176" s="269" t="s">
        <v>2606</v>
      </c>
      <c r="C1176" s="268" t="s">
        <v>569</v>
      </c>
      <c r="D1176" s="270">
        <v>1497.33</v>
      </c>
    </row>
    <row r="1177" spans="1:4">
      <c r="A1177" s="268" t="s">
        <v>2607</v>
      </c>
      <c r="B1177" s="269" t="s">
        <v>2608</v>
      </c>
      <c r="C1177" s="268" t="s">
        <v>2609</v>
      </c>
      <c r="D1177" s="270">
        <v>158</v>
      </c>
    </row>
    <row r="1178" spans="1:4">
      <c r="A1178" s="268" t="s">
        <v>2610</v>
      </c>
      <c r="B1178" s="269" t="s">
        <v>2611</v>
      </c>
      <c r="C1178" s="268" t="s">
        <v>2612</v>
      </c>
      <c r="D1178" s="270">
        <v>2465.6999999999998</v>
      </c>
    </row>
    <row r="1179" spans="1:4">
      <c r="A1179" s="268" t="s">
        <v>2613</v>
      </c>
      <c r="B1179" s="269" t="s">
        <v>2614</v>
      </c>
      <c r="C1179" s="268" t="s">
        <v>119</v>
      </c>
      <c r="D1179" s="270">
        <v>1.96</v>
      </c>
    </row>
    <row r="1180" spans="1:4" ht="17.25">
      <c r="A1180" s="268" t="s">
        <v>2615</v>
      </c>
      <c r="B1180" s="269" t="s">
        <v>2616</v>
      </c>
      <c r="C1180" s="268" t="s">
        <v>473</v>
      </c>
      <c r="D1180" s="270">
        <v>47.94</v>
      </c>
    </row>
    <row r="1181" spans="1:4" ht="17.25">
      <c r="A1181" s="268" t="s">
        <v>2617</v>
      </c>
      <c r="B1181" s="269" t="s">
        <v>2618</v>
      </c>
      <c r="C1181" s="268" t="s">
        <v>569</v>
      </c>
      <c r="D1181" s="270">
        <v>169.46</v>
      </c>
    </row>
    <row r="1182" spans="1:4" ht="17.25">
      <c r="A1182" s="268" t="s">
        <v>2619</v>
      </c>
      <c r="B1182" s="269" t="s">
        <v>2620</v>
      </c>
      <c r="C1182" s="268" t="s">
        <v>569</v>
      </c>
      <c r="D1182" s="270">
        <v>169.46</v>
      </c>
    </row>
    <row r="1183" spans="1:4">
      <c r="A1183" s="268" t="s">
        <v>2621</v>
      </c>
      <c r="B1183" s="269" t="s">
        <v>2622</v>
      </c>
      <c r="C1183" s="268" t="s">
        <v>119</v>
      </c>
      <c r="D1183" s="270">
        <v>706.95</v>
      </c>
    </row>
    <row r="1184" spans="1:4">
      <c r="A1184" s="268" t="s">
        <v>2623</v>
      </c>
      <c r="B1184" s="269" t="s">
        <v>2624</v>
      </c>
      <c r="C1184" s="268" t="s">
        <v>119</v>
      </c>
      <c r="D1184" s="270">
        <v>245.26</v>
      </c>
    </row>
    <row r="1185" spans="1:4" ht="17.25">
      <c r="A1185" s="268" t="s">
        <v>2625</v>
      </c>
      <c r="B1185" s="269" t="s">
        <v>2626</v>
      </c>
      <c r="C1185" s="268" t="s">
        <v>569</v>
      </c>
      <c r="D1185" s="270">
        <v>126.87</v>
      </c>
    </row>
    <row r="1186" spans="1:4" ht="17.25">
      <c r="A1186" s="268" t="s">
        <v>2627</v>
      </c>
      <c r="B1186" s="269" t="s">
        <v>2628</v>
      </c>
      <c r="C1186" s="268" t="s">
        <v>569</v>
      </c>
      <c r="D1186" s="270">
        <v>40.770000000000003</v>
      </c>
    </row>
    <row r="1187" spans="1:4" ht="17.25">
      <c r="A1187" s="268" t="s">
        <v>2629</v>
      </c>
      <c r="B1187" s="269" t="s">
        <v>2630</v>
      </c>
      <c r="C1187" s="268" t="s">
        <v>569</v>
      </c>
      <c r="D1187" s="270">
        <v>79.88</v>
      </c>
    </row>
    <row r="1188" spans="1:4" ht="17.25">
      <c r="A1188" s="268" t="s">
        <v>2631</v>
      </c>
      <c r="B1188" s="269" t="s">
        <v>2632</v>
      </c>
      <c r="C1188" s="268" t="s">
        <v>569</v>
      </c>
      <c r="D1188" s="270">
        <v>48.74</v>
      </c>
    </row>
    <row r="1189" spans="1:4" ht="17.25">
      <c r="A1189" s="268" t="s">
        <v>2633</v>
      </c>
      <c r="B1189" s="269" t="s">
        <v>2634</v>
      </c>
      <c r="C1189" s="268" t="s">
        <v>569</v>
      </c>
      <c r="D1189" s="270">
        <v>100.86</v>
      </c>
    </row>
    <row r="1190" spans="1:4">
      <c r="A1190" s="268" t="s">
        <v>2635</v>
      </c>
      <c r="B1190" s="269" t="s">
        <v>646</v>
      </c>
      <c r="C1190" s="268" t="s">
        <v>399</v>
      </c>
      <c r="D1190" s="270">
        <v>32.93</v>
      </c>
    </row>
    <row r="1191" spans="1:4" ht="17.25">
      <c r="A1191" s="268" t="s">
        <v>2636</v>
      </c>
      <c r="B1191" s="269" t="s">
        <v>2637</v>
      </c>
      <c r="C1191" s="268" t="s">
        <v>473</v>
      </c>
      <c r="D1191" s="270">
        <v>1.08</v>
      </c>
    </row>
    <row r="1192" spans="1:4" ht="17.25">
      <c r="A1192" s="268" t="s">
        <v>2638</v>
      </c>
      <c r="B1192" s="269" t="s">
        <v>2639</v>
      </c>
      <c r="C1192" s="268" t="s">
        <v>473</v>
      </c>
      <c r="D1192" s="270">
        <v>0.63</v>
      </c>
    </row>
    <row r="1193" spans="1:4" ht="17.25">
      <c r="A1193" s="268" t="s">
        <v>2640</v>
      </c>
      <c r="B1193" s="269" t="s">
        <v>2641</v>
      </c>
      <c r="C1193" s="268" t="s">
        <v>569</v>
      </c>
      <c r="D1193" s="270">
        <v>39.130000000000003</v>
      </c>
    </row>
    <row r="1194" spans="1:4" ht="17.25">
      <c r="A1194" s="268" t="s">
        <v>2642</v>
      </c>
      <c r="B1194" s="269" t="s">
        <v>2643</v>
      </c>
      <c r="C1194" s="268" t="s">
        <v>569</v>
      </c>
      <c r="D1194" s="270">
        <v>62.47</v>
      </c>
    </row>
    <row r="1195" spans="1:4" ht="17.25">
      <c r="A1195" s="268" t="s">
        <v>2644</v>
      </c>
      <c r="B1195" s="269" t="s">
        <v>2645</v>
      </c>
      <c r="C1195" s="268" t="s">
        <v>569</v>
      </c>
      <c r="D1195" s="270">
        <v>6.2</v>
      </c>
    </row>
    <row r="1196" spans="1:4" ht="17.25">
      <c r="A1196" s="268" t="s">
        <v>2646</v>
      </c>
      <c r="B1196" s="269" t="s">
        <v>2647</v>
      </c>
      <c r="C1196" s="268" t="s">
        <v>671</v>
      </c>
      <c r="D1196" s="270">
        <v>8.92</v>
      </c>
    </row>
    <row r="1197" spans="1:4" ht="17.25">
      <c r="A1197" s="268" t="s">
        <v>2648</v>
      </c>
      <c r="B1197" s="269" t="s">
        <v>2649</v>
      </c>
      <c r="C1197" s="268" t="s">
        <v>671</v>
      </c>
      <c r="D1197" s="270">
        <v>5.25</v>
      </c>
    </row>
    <row r="1198" spans="1:4" ht="17.25">
      <c r="A1198" s="268" t="s">
        <v>2650</v>
      </c>
      <c r="B1198" s="269" t="s">
        <v>2651</v>
      </c>
      <c r="C1198" s="268" t="s">
        <v>671</v>
      </c>
      <c r="D1198" s="270">
        <v>4.08</v>
      </c>
    </row>
    <row r="1199" spans="1:4" ht="17.25">
      <c r="A1199" s="268" t="s">
        <v>2652</v>
      </c>
      <c r="B1199" s="269" t="s">
        <v>2653</v>
      </c>
      <c r="C1199" s="268" t="s">
        <v>671</v>
      </c>
      <c r="D1199" s="270">
        <v>3.41</v>
      </c>
    </row>
    <row r="1200" spans="1:4" ht="17.25">
      <c r="A1200" s="268" t="s">
        <v>2654</v>
      </c>
      <c r="B1200" s="269" t="s">
        <v>2655</v>
      </c>
      <c r="C1200" s="268" t="s">
        <v>671</v>
      </c>
      <c r="D1200" s="270">
        <v>3.01</v>
      </c>
    </row>
    <row r="1201" spans="1:4" ht="17.25">
      <c r="A1201" s="268" t="s">
        <v>2656</v>
      </c>
      <c r="B1201" s="269" t="s">
        <v>2657</v>
      </c>
      <c r="C1201" s="268" t="s">
        <v>671</v>
      </c>
      <c r="D1201" s="270">
        <v>2.37</v>
      </c>
    </row>
    <row r="1202" spans="1:4" ht="17.25">
      <c r="A1202" s="268" t="s">
        <v>2658</v>
      </c>
      <c r="B1202" s="269" t="s">
        <v>2659</v>
      </c>
      <c r="C1202" s="268" t="s">
        <v>569</v>
      </c>
      <c r="D1202" s="270">
        <v>169.46</v>
      </c>
    </row>
    <row r="1203" spans="1:4" ht="17.25">
      <c r="A1203" s="268" t="s">
        <v>2660</v>
      </c>
      <c r="B1203" s="269" t="s">
        <v>2661</v>
      </c>
      <c r="C1203" s="268" t="s">
        <v>569</v>
      </c>
      <c r="D1203" s="270">
        <v>2926.02</v>
      </c>
    </row>
    <row r="1204" spans="1:4" ht="17.25">
      <c r="A1204" s="268" t="s">
        <v>2662</v>
      </c>
      <c r="B1204" s="269" t="s">
        <v>2663</v>
      </c>
      <c r="C1204" s="268" t="s">
        <v>569</v>
      </c>
      <c r="D1204" s="270">
        <v>2657.01</v>
      </c>
    </row>
    <row r="1205" spans="1:4" ht="17.25">
      <c r="A1205" s="268" t="s">
        <v>2664</v>
      </c>
      <c r="B1205" s="269" t="s">
        <v>2665</v>
      </c>
      <c r="C1205" s="268" t="s">
        <v>569</v>
      </c>
      <c r="D1205" s="270">
        <v>1967.32</v>
      </c>
    </row>
    <row r="1206" spans="1:4" ht="28.5">
      <c r="A1206" s="268" t="s">
        <v>2666</v>
      </c>
      <c r="B1206" s="269" t="s">
        <v>2667</v>
      </c>
      <c r="C1206" s="268" t="s">
        <v>569</v>
      </c>
      <c r="D1206" s="270">
        <v>2371.3000000000002</v>
      </c>
    </row>
    <row r="1207" spans="1:4" ht="17.25">
      <c r="A1207" s="268" t="s">
        <v>2668</v>
      </c>
      <c r="B1207" s="269" t="s">
        <v>2669</v>
      </c>
      <c r="C1207" s="268" t="s">
        <v>569</v>
      </c>
      <c r="D1207" s="270">
        <v>641.35</v>
      </c>
    </row>
    <row r="1208" spans="1:4">
      <c r="A1208" s="268" t="s">
        <v>2670</v>
      </c>
      <c r="B1208" s="269" t="s">
        <v>2671</v>
      </c>
      <c r="C1208" s="268" t="s">
        <v>2672</v>
      </c>
      <c r="D1208" s="270">
        <v>44.74</v>
      </c>
    </row>
    <row r="1209" spans="1:4" ht="17.25">
      <c r="A1209" s="268" t="s">
        <v>2673</v>
      </c>
      <c r="B1209" s="269" t="s">
        <v>2674</v>
      </c>
      <c r="C1209" s="268" t="s">
        <v>569</v>
      </c>
      <c r="D1209" s="270">
        <v>813.9</v>
      </c>
    </row>
    <row r="1210" spans="1:4" ht="17.25">
      <c r="A1210" s="268" t="s">
        <v>2675</v>
      </c>
      <c r="B1210" s="269" t="s">
        <v>2676</v>
      </c>
      <c r="C1210" s="268" t="s">
        <v>569</v>
      </c>
      <c r="D1210" s="270">
        <v>11.98</v>
      </c>
    </row>
    <row r="1211" spans="1:4" ht="17.25">
      <c r="A1211" s="268" t="s">
        <v>2677</v>
      </c>
      <c r="B1211" s="269" t="s">
        <v>2678</v>
      </c>
      <c r="C1211" s="268" t="s">
        <v>569</v>
      </c>
      <c r="D1211" s="270">
        <v>10.58</v>
      </c>
    </row>
    <row r="1212" spans="1:4" ht="17.25">
      <c r="A1212" s="268" t="s">
        <v>2679</v>
      </c>
      <c r="B1212" s="269" t="s">
        <v>2680</v>
      </c>
      <c r="C1212" s="268" t="s">
        <v>473</v>
      </c>
      <c r="D1212" s="270">
        <v>2.58</v>
      </c>
    </row>
    <row r="1213" spans="1:4" ht="17.25">
      <c r="A1213" s="268" t="s">
        <v>2681</v>
      </c>
      <c r="B1213" s="269" t="s">
        <v>2682</v>
      </c>
      <c r="C1213" s="268" t="s">
        <v>569</v>
      </c>
      <c r="D1213" s="270">
        <v>272.42</v>
      </c>
    </row>
    <row r="1214" spans="1:4" ht="17.25">
      <c r="A1214" s="268" t="s">
        <v>2683</v>
      </c>
      <c r="B1214" s="269" t="s">
        <v>2684</v>
      </c>
      <c r="C1214" s="268" t="s">
        <v>473</v>
      </c>
      <c r="D1214" s="270">
        <v>11.93</v>
      </c>
    </row>
    <row r="1215" spans="1:4" ht="17.25">
      <c r="A1215" s="268" t="s">
        <v>2685</v>
      </c>
      <c r="B1215" s="269" t="s">
        <v>915</v>
      </c>
      <c r="C1215" s="268" t="s">
        <v>473</v>
      </c>
      <c r="D1215" s="270">
        <v>4.6500000000000004</v>
      </c>
    </row>
    <row r="1216" spans="1:4" ht="17.25">
      <c r="A1216" s="268" t="s">
        <v>2686</v>
      </c>
      <c r="B1216" s="269" t="s">
        <v>2687</v>
      </c>
      <c r="C1216" s="268" t="s">
        <v>473</v>
      </c>
      <c r="D1216" s="270">
        <v>13.59</v>
      </c>
    </row>
    <row r="1217" spans="1:4" ht="17.25">
      <c r="A1217" s="268" t="s">
        <v>2688</v>
      </c>
      <c r="B1217" s="269" t="s">
        <v>2689</v>
      </c>
      <c r="C1217" s="268" t="s">
        <v>473</v>
      </c>
      <c r="D1217" s="270">
        <v>16.850000000000001</v>
      </c>
    </row>
    <row r="1218" spans="1:4" ht="17.25">
      <c r="A1218" s="268" t="s">
        <v>2690</v>
      </c>
      <c r="B1218" s="269" t="s">
        <v>2691</v>
      </c>
      <c r="C1218" s="268" t="s">
        <v>569</v>
      </c>
      <c r="D1218" s="270">
        <v>1733.99</v>
      </c>
    </row>
    <row r="1219" spans="1:4" ht="17.25">
      <c r="A1219" s="268" t="s">
        <v>2692</v>
      </c>
      <c r="B1219" s="269" t="s">
        <v>2693</v>
      </c>
      <c r="C1219" s="268" t="s">
        <v>569</v>
      </c>
      <c r="D1219" s="270">
        <v>1229.9100000000001</v>
      </c>
    </row>
    <row r="1220" spans="1:4" ht="17.25">
      <c r="A1220" s="268" t="s">
        <v>2694</v>
      </c>
      <c r="B1220" s="269" t="s">
        <v>2695</v>
      </c>
      <c r="C1220" s="268" t="s">
        <v>473</v>
      </c>
      <c r="D1220" s="270">
        <v>8.11</v>
      </c>
    </row>
    <row r="1221" spans="1:4" ht="17.25">
      <c r="A1221" s="268" t="s">
        <v>2696</v>
      </c>
      <c r="B1221" s="269" t="s">
        <v>2697</v>
      </c>
      <c r="C1221" s="268" t="s">
        <v>569</v>
      </c>
      <c r="D1221" s="270">
        <v>337.76</v>
      </c>
    </row>
    <row r="1222" spans="1:4" ht="17.25">
      <c r="A1222" s="268" t="s">
        <v>2698</v>
      </c>
      <c r="B1222" s="269" t="s">
        <v>919</v>
      </c>
      <c r="C1222" s="268" t="s">
        <v>473</v>
      </c>
      <c r="D1222" s="270">
        <v>2.4900000000000002</v>
      </c>
    </row>
    <row r="1223" spans="1:4" ht="17.25">
      <c r="A1223" s="268" t="s">
        <v>2699</v>
      </c>
      <c r="B1223" s="269" t="s">
        <v>2700</v>
      </c>
      <c r="C1223" s="268" t="s">
        <v>569</v>
      </c>
      <c r="D1223" s="270">
        <v>66.91</v>
      </c>
    </row>
    <row r="1224" spans="1:4" ht="17.25">
      <c r="A1224" s="268" t="s">
        <v>2701</v>
      </c>
      <c r="B1224" s="269" t="s">
        <v>925</v>
      </c>
      <c r="C1224" s="268" t="s">
        <v>569</v>
      </c>
      <c r="D1224" s="270">
        <v>1010.02</v>
      </c>
    </row>
    <row r="1225" spans="1:4" ht="17.25">
      <c r="A1225" s="268" t="s">
        <v>2702</v>
      </c>
      <c r="B1225" s="269" t="s">
        <v>927</v>
      </c>
      <c r="C1225" s="268" t="s">
        <v>569</v>
      </c>
      <c r="D1225" s="270">
        <v>1286.6300000000001</v>
      </c>
    </row>
    <row r="1226" spans="1:4" ht="17.25">
      <c r="A1226" s="268" t="s">
        <v>2703</v>
      </c>
      <c r="B1226" s="269" t="s">
        <v>2704</v>
      </c>
      <c r="C1226" s="268" t="s">
        <v>671</v>
      </c>
      <c r="D1226" s="270">
        <v>5.3</v>
      </c>
    </row>
    <row r="1227" spans="1:4" ht="17.25">
      <c r="A1227" s="268" t="s">
        <v>2705</v>
      </c>
      <c r="B1227" s="269" t="s">
        <v>2706</v>
      </c>
      <c r="C1227" s="268" t="s">
        <v>569</v>
      </c>
      <c r="D1227" s="270">
        <v>144.56</v>
      </c>
    </row>
    <row r="1228" spans="1:4" ht="17.25">
      <c r="A1228" s="268" t="s">
        <v>2707</v>
      </c>
      <c r="B1228" s="269" t="s">
        <v>2708</v>
      </c>
      <c r="C1228" s="268" t="s">
        <v>569</v>
      </c>
      <c r="D1228" s="270">
        <v>186.32</v>
      </c>
    </row>
    <row r="1229" spans="1:4" ht="17.25">
      <c r="A1229" s="268" t="s">
        <v>2709</v>
      </c>
      <c r="B1229" s="269" t="s">
        <v>2710</v>
      </c>
      <c r="C1229" s="268" t="s">
        <v>569</v>
      </c>
      <c r="D1229" s="270">
        <v>524.5</v>
      </c>
    </row>
    <row r="1230" spans="1:4">
      <c r="A1230" s="268" t="s">
        <v>2711</v>
      </c>
      <c r="B1230" s="269" t="s">
        <v>2712</v>
      </c>
      <c r="C1230" s="268" t="s">
        <v>50</v>
      </c>
      <c r="D1230" s="270">
        <v>290.98</v>
      </c>
    </row>
    <row r="1231" spans="1:4" ht="17.25">
      <c r="A1231" s="268" t="s">
        <v>2713</v>
      </c>
      <c r="B1231" s="269" t="s">
        <v>1337</v>
      </c>
      <c r="C1231" s="268" t="s">
        <v>569</v>
      </c>
      <c r="D1231" s="270">
        <v>1338.66</v>
      </c>
    </row>
    <row r="1232" spans="1:4" ht="17.25">
      <c r="A1232" s="268" t="s">
        <v>2714</v>
      </c>
      <c r="B1232" s="269" t="s">
        <v>1335</v>
      </c>
      <c r="C1232" s="268" t="s">
        <v>569</v>
      </c>
      <c r="D1232" s="270">
        <v>1054.49</v>
      </c>
    </row>
    <row r="1233" spans="1:4" ht="17.25">
      <c r="A1233" s="268" t="s">
        <v>2715</v>
      </c>
      <c r="B1233" s="269" t="s">
        <v>2716</v>
      </c>
      <c r="C1233" s="268" t="s">
        <v>569</v>
      </c>
      <c r="D1233" s="270">
        <v>99.36</v>
      </c>
    </row>
    <row r="1234" spans="1:4" ht="17.25">
      <c r="A1234" s="268" t="s">
        <v>2717</v>
      </c>
      <c r="B1234" s="269" t="s">
        <v>2718</v>
      </c>
      <c r="C1234" s="268" t="s">
        <v>569</v>
      </c>
      <c r="D1234" s="270">
        <v>113.43</v>
      </c>
    </row>
    <row r="1235" spans="1:4" ht="17.25">
      <c r="A1235" s="268" t="s">
        <v>2719</v>
      </c>
      <c r="B1235" s="269" t="s">
        <v>2720</v>
      </c>
      <c r="C1235" s="268" t="s">
        <v>569</v>
      </c>
      <c r="D1235" s="270">
        <v>23.28</v>
      </c>
    </row>
    <row r="1236" spans="1:4" ht="17.25">
      <c r="A1236" s="268" t="s">
        <v>2721</v>
      </c>
      <c r="B1236" s="269" t="s">
        <v>2722</v>
      </c>
      <c r="C1236" s="268" t="s">
        <v>569</v>
      </c>
      <c r="D1236" s="270">
        <v>377.27</v>
      </c>
    </row>
    <row r="1237" spans="1:4" ht="17.25">
      <c r="A1237" s="268" t="s">
        <v>2723</v>
      </c>
      <c r="B1237" s="269" t="s">
        <v>2724</v>
      </c>
      <c r="C1237" s="268" t="s">
        <v>569</v>
      </c>
      <c r="D1237" s="270">
        <v>37.14</v>
      </c>
    </row>
    <row r="1238" spans="1:4" ht="28.5">
      <c r="A1238" s="268" t="s">
        <v>2725</v>
      </c>
      <c r="B1238" s="269" t="s">
        <v>2726</v>
      </c>
      <c r="C1238" s="268" t="s">
        <v>569</v>
      </c>
      <c r="D1238" s="270">
        <v>48.6</v>
      </c>
    </row>
    <row r="1239" spans="1:4" ht="17.25">
      <c r="A1239" s="268" t="s">
        <v>2727</v>
      </c>
      <c r="B1239" s="269" t="s">
        <v>2728</v>
      </c>
      <c r="C1239" s="268" t="s">
        <v>473</v>
      </c>
      <c r="D1239" s="270">
        <v>165.13</v>
      </c>
    </row>
    <row r="1240" spans="1:4" ht="17.25">
      <c r="A1240" s="268" t="s">
        <v>2729</v>
      </c>
      <c r="B1240" s="269" t="s">
        <v>1081</v>
      </c>
      <c r="C1240" s="268" t="s">
        <v>473</v>
      </c>
      <c r="D1240" s="270">
        <v>189.25</v>
      </c>
    </row>
    <row r="1241" spans="1:4" ht="17.25">
      <c r="A1241" s="268" t="s">
        <v>2730</v>
      </c>
      <c r="B1241" s="269" t="s">
        <v>1866</v>
      </c>
      <c r="C1241" s="268" t="s">
        <v>473</v>
      </c>
      <c r="D1241" s="270">
        <v>215.58</v>
      </c>
    </row>
    <row r="1242" spans="1:4" ht="17.25">
      <c r="A1242" s="268" t="s">
        <v>2731</v>
      </c>
      <c r="B1242" s="269" t="s">
        <v>1868</v>
      </c>
      <c r="C1242" s="268" t="s">
        <v>473</v>
      </c>
      <c r="D1242" s="270">
        <v>223.93</v>
      </c>
    </row>
    <row r="1243" spans="1:4">
      <c r="A1243" s="268" t="s">
        <v>2732</v>
      </c>
      <c r="B1243" s="269" t="s">
        <v>1083</v>
      </c>
      <c r="C1243" s="268" t="s">
        <v>1084</v>
      </c>
      <c r="D1243" s="270">
        <v>20.9</v>
      </c>
    </row>
    <row r="1244" spans="1:4">
      <c r="A1244" s="268" t="s">
        <v>2733</v>
      </c>
      <c r="B1244" s="269" t="s">
        <v>1086</v>
      </c>
      <c r="C1244" s="268" t="s">
        <v>1084</v>
      </c>
      <c r="D1244" s="270">
        <v>17.829999999999998</v>
      </c>
    </row>
    <row r="1245" spans="1:4">
      <c r="A1245" s="268" t="s">
        <v>2734</v>
      </c>
      <c r="B1245" s="269" t="s">
        <v>1088</v>
      </c>
      <c r="C1245" s="268" t="s">
        <v>1084</v>
      </c>
      <c r="D1245" s="270">
        <v>21.29</v>
      </c>
    </row>
    <row r="1246" spans="1:4" ht="17.25">
      <c r="A1246" s="268" t="s">
        <v>2735</v>
      </c>
      <c r="B1246" s="269" t="s">
        <v>1903</v>
      </c>
      <c r="C1246" s="268" t="s">
        <v>569</v>
      </c>
      <c r="D1246" s="270">
        <v>681.25</v>
      </c>
    </row>
    <row r="1247" spans="1:4" ht="17.25">
      <c r="A1247" s="268" t="s">
        <v>2736</v>
      </c>
      <c r="B1247" s="269" t="s">
        <v>1905</v>
      </c>
      <c r="C1247" s="268" t="s">
        <v>569</v>
      </c>
      <c r="D1247" s="270">
        <v>740.99</v>
      </c>
    </row>
    <row r="1248" spans="1:4" ht="17.25">
      <c r="A1248" s="268" t="s">
        <v>2737</v>
      </c>
      <c r="B1248" s="269" t="s">
        <v>1907</v>
      </c>
      <c r="C1248" s="268" t="s">
        <v>569</v>
      </c>
      <c r="D1248" s="270">
        <v>760.45</v>
      </c>
    </row>
    <row r="1249" spans="1:4" ht="17.25">
      <c r="A1249" s="268" t="s">
        <v>2738</v>
      </c>
      <c r="B1249" s="269" t="s">
        <v>2089</v>
      </c>
      <c r="C1249" s="268" t="s">
        <v>569</v>
      </c>
      <c r="D1249" s="270">
        <v>784.82</v>
      </c>
    </row>
    <row r="1250" spans="1:4" ht="17.25">
      <c r="A1250" s="268" t="s">
        <v>2739</v>
      </c>
      <c r="B1250" s="269" t="s">
        <v>2091</v>
      </c>
      <c r="C1250" s="268" t="s">
        <v>569</v>
      </c>
      <c r="D1250" s="270">
        <v>803.69</v>
      </c>
    </row>
    <row r="1251" spans="1:4" ht="17.25">
      <c r="A1251" s="268" t="s">
        <v>2740</v>
      </c>
      <c r="B1251" s="269" t="s">
        <v>1911</v>
      </c>
      <c r="C1251" s="268" t="s">
        <v>569</v>
      </c>
      <c r="D1251" s="270">
        <v>828.12</v>
      </c>
    </row>
    <row r="1252" spans="1:4" ht="17.25">
      <c r="A1252" s="268" t="s">
        <v>2741</v>
      </c>
      <c r="B1252" s="269" t="s">
        <v>2103</v>
      </c>
      <c r="C1252" s="268" t="s">
        <v>569</v>
      </c>
      <c r="D1252" s="270">
        <v>841.04</v>
      </c>
    </row>
    <row r="1253" spans="1:4" ht="17.25">
      <c r="A1253" s="268" t="s">
        <v>2742</v>
      </c>
      <c r="B1253" s="269" t="s">
        <v>2105</v>
      </c>
      <c r="C1253" s="268" t="s">
        <v>569</v>
      </c>
      <c r="D1253" s="270">
        <v>886.97</v>
      </c>
    </row>
    <row r="1254" spans="1:4" ht="17.25">
      <c r="A1254" s="268" t="s">
        <v>2743</v>
      </c>
      <c r="B1254" s="269" t="s">
        <v>1104</v>
      </c>
      <c r="C1254" s="268" t="s">
        <v>569</v>
      </c>
      <c r="D1254" s="270">
        <v>681.49</v>
      </c>
    </row>
    <row r="1255" spans="1:4" ht="17.25">
      <c r="A1255" s="268" t="s">
        <v>2744</v>
      </c>
      <c r="B1255" s="269" t="s">
        <v>2745</v>
      </c>
      <c r="C1255" s="268" t="s">
        <v>569</v>
      </c>
      <c r="D1255" s="270">
        <v>101.72</v>
      </c>
    </row>
    <row r="1256" spans="1:4" ht="17.25">
      <c r="A1256" s="268" t="s">
        <v>2746</v>
      </c>
      <c r="B1256" s="269" t="s">
        <v>1123</v>
      </c>
      <c r="C1256" s="268" t="s">
        <v>569</v>
      </c>
      <c r="D1256" s="270">
        <v>358.07</v>
      </c>
    </row>
    <row r="1257" spans="1:4" ht="28.5">
      <c r="A1257" s="268" t="s">
        <v>2747</v>
      </c>
      <c r="B1257" s="269" t="s">
        <v>1125</v>
      </c>
      <c r="C1257" s="268" t="s">
        <v>569</v>
      </c>
      <c r="D1257" s="270">
        <v>543.35</v>
      </c>
    </row>
    <row r="1258" spans="1:4" ht="17.25">
      <c r="A1258" s="268" t="s">
        <v>2748</v>
      </c>
      <c r="B1258" s="269" t="s">
        <v>1127</v>
      </c>
      <c r="C1258" s="268" t="s">
        <v>569</v>
      </c>
      <c r="D1258" s="270">
        <v>220.68</v>
      </c>
    </row>
    <row r="1259" spans="1:4">
      <c r="A1259" s="268" t="s">
        <v>2749</v>
      </c>
      <c r="B1259" s="269" t="s">
        <v>2750</v>
      </c>
      <c r="C1259" s="268" t="s">
        <v>50</v>
      </c>
      <c r="D1259" s="270">
        <v>187.83</v>
      </c>
    </row>
    <row r="1260" spans="1:4">
      <c r="A1260" s="268" t="s">
        <v>2751</v>
      </c>
      <c r="B1260" s="269" t="s">
        <v>2752</v>
      </c>
      <c r="C1260" s="268" t="s">
        <v>50</v>
      </c>
      <c r="D1260" s="270">
        <v>151.22999999999999</v>
      </c>
    </row>
    <row r="1261" spans="1:4">
      <c r="A1261" s="268" t="s">
        <v>2753</v>
      </c>
      <c r="B1261" s="269" t="s">
        <v>2754</v>
      </c>
      <c r="C1261" s="268" t="s">
        <v>50</v>
      </c>
      <c r="D1261" s="270">
        <v>309.29000000000002</v>
      </c>
    </row>
    <row r="1262" spans="1:4">
      <c r="A1262" s="268" t="s">
        <v>2755</v>
      </c>
      <c r="B1262" s="269" t="s">
        <v>2756</v>
      </c>
      <c r="C1262" s="268" t="s">
        <v>50</v>
      </c>
      <c r="D1262" s="270">
        <v>350.34</v>
      </c>
    </row>
    <row r="1263" spans="1:4">
      <c r="A1263" s="268" t="s">
        <v>2757</v>
      </c>
      <c r="B1263" s="269" t="s">
        <v>2758</v>
      </c>
      <c r="C1263" s="268" t="s">
        <v>50</v>
      </c>
      <c r="D1263" s="270">
        <v>260.05</v>
      </c>
    </row>
    <row r="1264" spans="1:4">
      <c r="A1264" s="268" t="s">
        <v>2759</v>
      </c>
      <c r="B1264" s="269" t="s">
        <v>2760</v>
      </c>
      <c r="C1264" s="268" t="s">
        <v>50</v>
      </c>
      <c r="D1264" s="270">
        <v>393.54</v>
      </c>
    </row>
    <row r="1265" spans="1:4">
      <c r="A1265" s="268" t="s">
        <v>2761</v>
      </c>
      <c r="B1265" s="269" t="s">
        <v>2762</v>
      </c>
      <c r="C1265" s="268" t="s">
        <v>50</v>
      </c>
      <c r="D1265" s="270">
        <v>371.85</v>
      </c>
    </row>
    <row r="1266" spans="1:4">
      <c r="A1266" s="268" t="s">
        <v>2763</v>
      </c>
      <c r="B1266" s="269" t="s">
        <v>2764</v>
      </c>
      <c r="C1266" s="268" t="s">
        <v>50</v>
      </c>
      <c r="D1266" s="270">
        <v>551.19000000000005</v>
      </c>
    </row>
    <row r="1267" spans="1:4">
      <c r="A1267" s="268" t="s">
        <v>2765</v>
      </c>
      <c r="B1267" s="269" t="s">
        <v>2766</v>
      </c>
      <c r="C1267" s="268" t="s">
        <v>50</v>
      </c>
      <c r="D1267" s="270">
        <v>534.92999999999995</v>
      </c>
    </row>
    <row r="1268" spans="1:4">
      <c r="A1268" s="268" t="s">
        <v>2767</v>
      </c>
      <c r="B1268" s="269" t="s">
        <v>2768</v>
      </c>
      <c r="C1268" s="268" t="s">
        <v>50</v>
      </c>
      <c r="D1268" s="270">
        <v>645.48</v>
      </c>
    </row>
    <row r="1269" spans="1:4">
      <c r="A1269" s="268" t="s">
        <v>2769</v>
      </c>
      <c r="B1269" s="269" t="s">
        <v>2770</v>
      </c>
      <c r="C1269" s="268" t="s">
        <v>50</v>
      </c>
      <c r="D1269" s="270">
        <v>583.16</v>
      </c>
    </row>
    <row r="1270" spans="1:4">
      <c r="A1270" s="268" t="s">
        <v>2771</v>
      </c>
      <c r="B1270" s="269" t="s">
        <v>2772</v>
      </c>
      <c r="C1270" s="268" t="s">
        <v>50</v>
      </c>
      <c r="D1270" s="270">
        <v>754.42</v>
      </c>
    </row>
    <row r="1271" spans="1:4">
      <c r="A1271" s="268" t="s">
        <v>2773</v>
      </c>
      <c r="B1271" s="269" t="s">
        <v>2774</v>
      </c>
      <c r="C1271" s="268" t="s">
        <v>50</v>
      </c>
      <c r="D1271" s="270">
        <v>1110.02</v>
      </c>
    </row>
    <row r="1272" spans="1:4">
      <c r="A1272" s="268" t="s">
        <v>2775</v>
      </c>
      <c r="B1272" s="269" t="s">
        <v>2776</v>
      </c>
      <c r="C1272" s="268" t="s">
        <v>50</v>
      </c>
      <c r="D1272" s="270">
        <v>1511.04</v>
      </c>
    </row>
    <row r="1273" spans="1:4">
      <c r="A1273" s="268" t="s">
        <v>2777</v>
      </c>
      <c r="B1273" s="269" t="s">
        <v>2778</v>
      </c>
      <c r="C1273" s="268" t="s">
        <v>50</v>
      </c>
      <c r="D1273" s="270">
        <v>106.96</v>
      </c>
    </row>
    <row r="1274" spans="1:4">
      <c r="A1274" s="268" t="s">
        <v>2779</v>
      </c>
      <c r="B1274" s="269" t="s">
        <v>2780</v>
      </c>
      <c r="C1274" s="268" t="s">
        <v>50</v>
      </c>
      <c r="D1274" s="270">
        <v>124.9</v>
      </c>
    </row>
    <row r="1275" spans="1:4">
      <c r="A1275" s="268" t="s">
        <v>2781</v>
      </c>
      <c r="B1275" s="269" t="s">
        <v>2782</v>
      </c>
      <c r="C1275" s="268" t="s">
        <v>50</v>
      </c>
      <c r="D1275" s="270">
        <v>141.08000000000001</v>
      </c>
    </row>
    <row r="1276" spans="1:4">
      <c r="A1276" s="268" t="s">
        <v>2783</v>
      </c>
      <c r="B1276" s="269" t="s">
        <v>2784</v>
      </c>
      <c r="C1276" s="268" t="s">
        <v>50</v>
      </c>
      <c r="D1276" s="270">
        <v>193.44</v>
      </c>
    </row>
    <row r="1277" spans="1:4">
      <c r="A1277" s="268" t="s">
        <v>2785</v>
      </c>
      <c r="B1277" s="269" t="s">
        <v>2786</v>
      </c>
      <c r="C1277" s="268" t="s">
        <v>50</v>
      </c>
      <c r="D1277" s="270">
        <v>237.51</v>
      </c>
    </row>
    <row r="1278" spans="1:4">
      <c r="A1278" s="268" t="s">
        <v>2787</v>
      </c>
      <c r="B1278" s="269" t="s">
        <v>2788</v>
      </c>
      <c r="C1278" s="268" t="s">
        <v>50</v>
      </c>
      <c r="D1278" s="270">
        <v>396.71</v>
      </c>
    </row>
    <row r="1279" spans="1:4">
      <c r="A1279" s="268" t="s">
        <v>2789</v>
      </c>
      <c r="B1279" s="269" t="s">
        <v>2790</v>
      </c>
      <c r="C1279" s="268" t="s">
        <v>50</v>
      </c>
      <c r="D1279" s="270">
        <v>604.86</v>
      </c>
    </row>
    <row r="1280" spans="1:4" ht="28.5">
      <c r="A1280" s="268" t="s">
        <v>2791</v>
      </c>
      <c r="B1280" s="269" t="s">
        <v>2792</v>
      </c>
      <c r="C1280" s="268" t="s">
        <v>569</v>
      </c>
      <c r="D1280" s="270">
        <v>1001.05</v>
      </c>
    </row>
    <row r="1281" spans="1:4" ht="28.5">
      <c r="A1281" s="268" t="s">
        <v>2793</v>
      </c>
      <c r="B1281" s="269" t="s">
        <v>2794</v>
      </c>
      <c r="C1281" s="268" t="s">
        <v>473</v>
      </c>
      <c r="D1281" s="270">
        <v>255.89</v>
      </c>
    </row>
    <row r="1282" spans="1:4" ht="28.5">
      <c r="A1282" s="268" t="s">
        <v>2795</v>
      </c>
      <c r="B1282" s="269" t="s">
        <v>2796</v>
      </c>
      <c r="C1282" s="268" t="s">
        <v>473</v>
      </c>
      <c r="D1282" s="270">
        <v>278.48</v>
      </c>
    </row>
    <row r="1283" spans="1:4" ht="28.5">
      <c r="A1283" s="268" t="s">
        <v>2797</v>
      </c>
      <c r="B1283" s="269" t="s">
        <v>2798</v>
      </c>
      <c r="C1283" s="268" t="s">
        <v>473</v>
      </c>
      <c r="D1283" s="270">
        <v>327.57</v>
      </c>
    </row>
    <row r="1284" spans="1:4" ht="28.5">
      <c r="A1284" s="268" t="s">
        <v>2799</v>
      </c>
      <c r="B1284" s="269" t="s">
        <v>2800</v>
      </c>
      <c r="C1284" s="268" t="s">
        <v>473</v>
      </c>
      <c r="D1284" s="270">
        <v>339.06</v>
      </c>
    </row>
    <row r="1285" spans="1:4" ht="28.5">
      <c r="A1285" s="268" t="s">
        <v>2801</v>
      </c>
      <c r="B1285" s="269" t="s">
        <v>2802</v>
      </c>
      <c r="C1285" s="268" t="s">
        <v>473</v>
      </c>
      <c r="D1285" s="270">
        <v>368.32</v>
      </c>
    </row>
    <row r="1286" spans="1:4" ht="28.5">
      <c r="A1286" s="268" t="s">
        <v>2803</v>
      </c>
      <c r="B1286" s="269" t="s">
        <v>2804</v>
      </c>
      <c r="C1286" s="268" t="s">
        <v>473</v>
      </c>
      <c r="D1286" s="270">
        <v>411.75</v>
      </c>
    </row>
    <row r="1287" spans="1:4" ht="17.25">
      <c r="A1287" s="268" t="s">
        <v>2805</v>
      </c>
      <c r="B1287" s="269" t="s">
        <v>2806</v>
      </c>
      <c r="C1287" s="268" t="s">
        <v>569</v>
      </c>
      <c r="D1287" s="270">
        <v>894.1</v>
      </c>
    </row>
    <row r="1288" spans="1:4" ht="17.25">
      <c r="A1288" s="268" t="s">
        <v>2807</v>
      </c>
      <c r="B1288" s="269" t="s">
        <v>1157</v>
      </c>
      <c r="C1288" s="268" t="s">
        <v>569</v>
      </c>
      <c r="D1288" s="270">
        <v>186.24</v>
      </c>
    </row>
    <row r="1289" spans="1:4">
      <c r="A1289" s="268" t="s">
        <v>2808</v>
      </c>
      <c r="B1289" s="269" t="s">
        <v>1327</v>
      </c>
      <c r="C1289" s="268" t="s">
        <v>50</v>
      </c>
      <c r="D1289" s="270">
        <v>85.37</v>
      </c>
    </row>
    <row r="1290" spans="1:4">
      <c r="A1290" s="268" t="s">
        <v>2809</v>
      </c>
      <c r="B1290" s="269" t="s">
        <v>1329</v>
      </c>
      <c r="C1290" s="268" t="s">
        <v>50</v>
      </c>
      <c r="D1290" s="270">
        <v>141.54</v>
      </c>
    </row>
    <row r="1291" spans="1:4">
      <c r="A1291" s="268" t="s">
        <v>2810</v>
      </c>
      <c r="B1291" s="269" t="s">
        <v>1331</v>
      </c>
      <c r="C1291" s="268" t="s">
        <v>50</v>
      </c>
      <c r="D1291" s="270">
        <v>212.95</v>
      </c>
    </row>
    <row r="1292" spans="1:4">
      <c r="A1292" s="268" t="s">
        <v>2811</v>
      </c>
      <c r="B1292" s="269" t="s">
        <v>2812</v>
      </c>
      <c r="C1292" s="268" t="s">
        <v>50</v>
      </c>
      <c r="D1292" s="270">
        <v>21.29</v>
      </c>
    </row>
    <row r="1293" spans="1:4">
      <c r="A1293" s="268" t="s">
        <v>2813</v>
      </c>
      <c r="B1293" s="269" t="s">
        <v>2814</v>
      </c>
      <c r="C1293" s="268" t="s">
        <v>50</v>
      </c>
      <c r="D1293" s="270">
        <v>119.52</v>
      </c>
    </row>
    <row r="1294" spans="1:4">
      <c r="A1294" s="268" t="s">
        <v>2815</v>
      </c>
      <c r="B1294" s="269" t="s">
        <v>2816</v>
      </c>
      <c r="C1294" s="268" t="s">
        <v>50</v>
      </c>
      <c r="D1294" s="270">
        <v>172.01</v>
      </c>
    </row>
    <row r="1295" spans="1:4">
      <c r="A1295" s="268" t="s">
        <v>2817</v>
      </c>
      <c r="B1295" s="269" t="s">
        <v>2818</v>
      </c>
      <c r="C1295" s="268" t="s">
        <v>1084</v>
      </c>
      <c r="D1295" s="270">
        <v>50.05</v>
      </c>
    </row>
    <row r="1296" spans="1:4" ht="28.5">
      <c r="A1296" s="268" t="s">
        <v>2819</v>
      </c>
      <c r="B1296" s="269" t="s">
        <v>2820</v>
      </c>
      <c r="C1296" s="268" t="s">
        <v>473</v>
      </c>
      <c r="D1296" s="270">
        <v>8.75</v>
      </c>
    </row>
    <row r="1297" spans="1:4" ht="28.5">
      <c r="A1297" s="268" t="s">
        <v>2821</v>
      </c>
      <c r="B1297" s="269" t="s">
        <v>2822</v>
      </c>
      <c r="C1297" s="268" t="s">
        <v>473</v>
      </c>
      <c r="D1297" s="270">
        <v>9.4</v>
      </c>
    </row>
    <row r="1298" spans="1:4" ht="28.5">
      <c r="A1298" s="268" t="s">
        <v>2823</v>
      </c>
      <c r="B1298" s="269" t="s">
        <v>2824</v>
      </c>
      <c r="C1298" s="268" t="s">
        <v>473</v>
      </c>
      <c r="D1298" s="270">
        <v>10.87</v>
      </c>
    </row>
    <row r="1299" spans="1:4" ht="28.5">
      <c r="A1299" s="268" t="s">
        <v>2825</v>
      </c>
      <c r="B1299" s="269" t="s">
        <v>1209</v>
      </c>
      <c r="C1299" s="268" t="s">
        <v>473</v>
      </c>
      <c r="D1299" s="270">
        <v>11.91</v>
      </c>
    </row>
    <row r="1300" spans="1:4" ht="28.5">
      <c r="A1300" s="268" t="s">
        <v>2826</v>
      </c>
      <c r="B1300" s="269" t="s">
        <v>1211</v>
      </c>
      <c r="C1300" s="268" t="s">
        <v>473</v>
      </c>
      <c r="D1300" s="270">
        <v>14.45</v>
      </c>
    </row>
    <row r="1301" spans="1:4" ht="28.5">
      <c r="A1301" s="268" t="s">
        <v>2827</v>
      </c>
      <c r="B1301" s="269" t="s">
        <v>1213</v>
      </c>
      <c r="C1301" s="268" t="s">
        <v>473</v>
      </c>
      <c r="D1301" s="270">
        <v>16.96</v>
      </c>
    </row>
    <row r="1302" spans="1:4" ht="28.5">
      <c r="A1302" s="268" t="s">
        <v>2828</v>
      </c>
      <c r="B1302" s="269" t="s">
        <v>1215</v>
      </c>
      <c r="C1302" s="268" t="s">
        <v>473</v>
      </c>
      <c r="D1302" s="270">
        <v>22</v>
      </c>
    </row>
    <row r="1303" spans="1:4" ht="28.5">
      <c r="A1303" s="268" t="s">
        <v>2829</v>
      </c>
      <c r="B1303" s="269" t="s">
        <v>1217</v>
      </c>
      <c r="C1303" s="268" t="s">
        <v>473</v>
      </c>
      <c r="D1303" s="270">
        <v>27.02</v>
      </c>
    </row>
    <row r="1304" spans="1:4" ht="28.5">
      <c r="A1304" s="268" t="s">
        <v>2830</v>
      </c>
      <c r="B1304" s="269" t="s">
        <v>1219</v>
      </c>
      <c r="C1304" s="268" t="s">
        <v>473</v>
      </c>
      <c r="D1304" s="270">
        <v>32.049999999999997</v>
      </c>
    </row>
    <row r="1305" spans="1:4" ht="28.5">
      <c r="A1305" s="268" t="s">
        <v>2831</v>
      </c>
      <c r="B1305" s="269" t="s">
        <v>2832</v>
      </c>
      <c r="C1305" s="268" t="s">
        <v>473</v>
      </c>
      <c r="D1305" s="270">
        <v>12.26</v>
      </c>
    </row>
    <row r="1306" spans="1:4" ht="28.5">
      <c r="A1306" s="268" t="s">
        <v>2833</v>
      </c>
      <c r="B1306" s="269" t="s">
        <v>2834</v>
      </c>
      <c r="C1306" s="268" t="s">
        <v>473</v>
      </c>
      <c r="D1306" s="270">
        <v>19.21</v>
      </c>
    </row>
    <row r="1307" spans="1:4">
      <c r="A1307" s="268" t="s">
        <v>2835</v>
      </c>
      <c r="B1307" s="269" t="s">
        <v>1227</v>
      </c>
      <c r="C1307" s="268" t="s">
        <v>1084</v>
      </c>
      <c r="D1307" s="270">
        <v>64.930000000000007</v>
      </c>
    </row>
    <row r="1308" spans="1:4" ht="17.25">
      <c r="A1308" s="268" t="s">
        <v>2836</v>
      </c>
      <c r="B1308" s="269" t="s">
        <v>2837</v>
      </c>
      <c r="C1308" s="268" t="s">
        <v>569</v>
      </c>
      <c r="D1308" s="270">
        <v>255.25</v>
      </c>
    </row>
    <row r="1309" spans="1:4" ht="17.25">
      <c r="A1309" s="268" t="s">
        <v>2838</v>
      </c>
      <c r="B1309" s="269" t="s">
        <v>1175</v>
      </c>
      <c r="C1309" s="268" t="s">
        <v>569</v>
      </c>
      <c r="D1309" s="270">
        <v>151.31</v>
      </c>
    </row>
    <row r="1310" spans="1:4" ht="17.25">
      <c r="A1310" s="268" t="s">
        <v>2839</v>
      </c>
      <c r="B1310" s="269" t="s">
        <v>2840</v>
      </c>
      <c r="C1310" s="268" t="s">
        <v>569</v>
      </c>
      <c r="D1310" s="270">
        <v>134.25</v>
      </c>
    </row>
    <row r="1311" spans="1:4" ht="28.5">
      <c r="A1311" s="268" t="s">
        <v>2841</v>
      </c>
      <c r="B1311" s="269" t="s">
        <v>2842</v>
      </c>
      <c r="C1311" s="268" t="s">
        <v>1084</v>
      </c>
      <c r="D1311" s="270">
        <v>82.44</v>
      </c>
    </row>
    <row r="1312" spans="1:4">
      <c r="A1312" s="268" t="s">
        <v>2843</v>
      </c>
      <c r="B1312" s="269" t="s">
        <v>1347</v>
      </c>
      <c r="C1312" s="268" t="s">
        <v>1084</v>
      </c>
      <c r="D1312" s="270">
        <v>84.03</v>
      </c>
    </row>
    <row r="1313" spans="1:4">
      <c r="A1313" s="268" t="s">
        <v>2844</v>
      </c>
      <c r="B1313" s="269" t="s">
        <v>1349</v>
      </c>
      <c r="C1313" s="268" t="s">
        <v>1084</v>
      </c>
      <c r="D1313" s="270">
        <v>53.35</v>
      </c>
    </row>
    <row r="1314" spans="1:4">
      <c r="A1314" s="268" t="s">
        <v>2845</v>
      </c>
      <c r="B1314" s="269" t="s">
        <v>2846</v>
      </c>
      <c r="C1314" s="268" t="s">
        <v>1084</v>
      </c>
      <c r="D1314" s="270">
        <v>53.92</v>
      </c>
    </row>
    <row r="1315" spans="1:4">
      <c r="A1315" s="268" t="s">
        <v>2847</v>
      </c>
      <c r="B1315" s="269" t="s">
        <v>2234</v>
      </c>
      <c r="C1315" s="268" t="s">
        <v>50</v>
      </c>
      <c r="D1315" s="270">
        <v>117.9</v>
      </c>
    </row>
    <row r="1316" spans="1:4">
      <c r="A1316" s="268" t="s">
        <v>2848</v>
      </c>
      <c r="B1316" s="269" t="s">
        <v>2849</v>
      </c>
      <c r="C1316" s="268" t="s">
        <v>1084</v>
      </c>
      <c r="D1316" s="270">
        <v>35.42</v>
      </c>
    </row>
    <row r="1317" spans="1:4">
      <c r="A1317" s="268" t="s">
        <v>2850</v>
      </c>
      <c r="B1317" s="269" t="s">
        <v>2851</v>
      </c>
      <c r="C1317" s="268" t="s">
        <v>50</v>
      </c>
      <c r="D1317" s="270">
        <v>221.26</v>
      </c>
    </row>
    <row r="1318" spans="1:4">
      <c r="A1318" s="268" t="s">
        <v>2852</v>
      </c>
      <c r="B1318" s="269" t="s">
        <v>2853</v>
      </c>
      <c r="C1318" s="268" t="s">
        <v>50</v>
      </c>
      <c r="D1318" s="270">
        <v>107.88</v>
      </c>
    </row>
    <row r="1319" spans="1:4" ht="28.5">
      <c r="A1319" s="268" t="s">
        <v>2854</v>
      </c>
      <c r="B1319" s="269" t="s">
        <v>2855</v>
      </c>
      <c r="C1319" s="268" t="s">
        <v>399</v>
      </c>
      <c r="D1319" s="270">
        <v>55.48</v>
      </c>
    </row>
    <row r="1320" spans="1:4" ht="28.5">
      <c r="A1320" s="268" t="s">
        <v>2856</v>
      </c>
      <c r="B1320" s="269" t="s">
        <v>2857</v>
      </c>
      <c r="C1320" s="268" t="s">
        <v>399</v>
      </c>
      <c r="D1320" s="270">
        <v>85.42</v>
      </c>
    </row>
    <row r="1321" spans="1:4" ht="17.25">
      <c r="A1321" s="268" t="s">
        <v>2858</v>
      </c>
      <c r="B1321" s="269" t="s">
        <v>2859</v>
      </c>
      <c r="C1321" s="268" t="s">
        <v>473</v>
      </c>
      <c r="D1321" s="270">
        <v>40.72</v>
      </c>
    </row>
    <row r="1322" spans="1:4" ht="17.25">
      <c r="A1322" s="268" t="s">
        <v>2860</v>
      </c>
      <c r="B1322" s="269" t="s">
        <v>2196</v>
      </c>
      <c r="C1322" s="268" t="s">
        <v>473</v>
      </c>
      <c r="D1322" s="270">
        <v>41.59</v>
      </c>
    </row>
    <row r="1323" spans="1:4" ht="17.25">
      <c r="A1323" s="268" t="s">
        <v>2861</v>
      </c>
      <c r="B1323" s="269" t="s">
        <v>2862</v>
      </c>
      <c r="C1323" s="268" t="s">
        <v>473</v>
      </c>
      <c r="D1323" s="270">
        <v>51.77</v>
      </c>
    </row>
    <row r="1324" spans="1:4" ht="17.25">
      <c r="A1324" s="268" t="s">
        <v>2863</v>
      </c>
      <c r="B1324" s="269" t="s">
        <v>2864</v>
      </c>
      <c r="C1324" s="268" t="s">
        <v>473</v>
      </c>
      <c r="D1324" s="270">
        <v>94.94</v>
      </c>
    </row>
    <row r="1325" spans="1:4" ht="17.25">
      <c r="A1325" s="268" t="s">
        <v>2865</v>
      </c>
      <c r="B1325" s="269" t="s">
        <v>2866</v>
      </c>
      <c r="C1325" s="268" t="s">
        <v>473</v>
      </c>
      <c r="D1325" s="270">
        <v>114.07</v>
      </c>
    </row>
    <row r="1326" spans="1:4" ht="28.5">
      <c r="A1326" s="268" t="s">
        <v>2867</v>
      </c>
      <c r="B1326" s="269" t="s">
        <v>2868</v>
      </c>
      <c r="C1326" s="268" t="s">
        <v>473</v>
      </c>
      <c r="D1326" s="270">
        <v>198.72</v>
      </c>
    </row>
    <row r="1327" spans="1:4" ht="17.25">
      <c r="A1327" s="268" t="s">
        <v>2869</v>
      </c>
      <c r="B1327" s="269" t="s">
        <v>2870</v>
      </c>
      <c r="C1327" s="268" t="s">
        <v>473</v>
      </c>
      <c r="D1327" s="270">
        <v>50.17</v>
      </c>
    </row>
    <row r="1328" spans="1:4" ht="28.5">
      <c r="A1328" s="268" t="s">
        <v>2871</v>
      </c>
      <c r="B1328" s="269" t="s">
        <v>2872</v>
      </c>
      <c r="C1328" s="268" t="s">
        <v>473</v>
      </c>
      <c r="D1328" s="270">
        <v>78.180000000000007</v>
      </c>
    </row>
    <row r="1329" spans="1:4" ht="17.25">
      <c r="A1329" s="268" t="s">
        <v>2873</v>
      </c>
      <c r="B1329" s="269" t="s">
        <v>2170</v>
      </c>
      <c r="C1329" s="268" t="s">
        <v>473</v>
      </c>
      <c r="D1329" s="270">
        <v>103.44</v>
      </c>
    </row>
    <row r="1330" spans="1:4" ht="28.5">
      <c r="A1330" s="268" t="s">
        <v>2874</v>
      </c>
      <c r="B1330" s="269" t="s">
        <v>2875</v>
      </c>
      <c r="C1330" s="268" t="s">
        <v>473</v>
      </c>
      <c r="D1330" s="270">
        <v>91.22</v>
      </c>
    </row>
    <row r="1331" spans="1:4" ht="28.5">
      <c r="A1331" s="268" t="s">
        <v>2876</v>
      </c>
      <c r="B1331" s="269" t="s">
        <v>2877</v>
      </c>
      <c r="C1331" s="268" t="s">
        <v>473</v>
      </c>
      <c r="D1331" s="270">
        <v>129.31</v>
      </c>
    </row>
    <row r="1332" spans="1:4" ht="28.5">
      <c r="A1332" s="268" t="s">
        <v>2878</v>
      </c>
      <c r="B1332" s="269" t="s">
        <v>2879</v>
      </c>
      <c r="C1332" s="268" t="s">
        <v>473</v>
      </c>
      <c r="D1332" s="270">
        <v>955.71</v>
      </c>
    </row>
    <row r="1333" spans="1:4" ht="28.5">
      <c r="A1333" s="268" t="s">
        <v>2880</v>
      </c>
      <c r="B1333" s="269" t="s">
        <v>2881</v>
      </c>
      <c r="C1333" s="268" t="s">
        <v>473</v>
      </c>
      <c r="D1333" s="270">
        <v>1615.53</v>
      </c>
    </row>
    <row r="1334" spans="1:4" ht="17.25">
      <c r="A1334" s="268" t="s">
        <v>2882</v>
      </c>
      <c r="B1334" s="269" t="s">
        <v>2883</v>
      </c>
      <c r="C1334" s="268" t="s">
        <v>473</v>
      </c>
      <c r="D1334" s="270">
        <v>1343.12</v>
      </c>
    </row>
    <row r="1335" spans="1:4" ht="28.5">
      <c r="A1335" s="268" t="s">
        <v>2884</v>
      </c>
      <c r="B1335" s="269" t="s">
        <v>2885</v>
      </c>
      <c r="C1335" s="268" t="s">
        <v>399</v>
      </c>
      <c r="D1335" s="270">
        <v>777.24</v>
      </c>
    </row>
    <row r="1336" spans="1:4">
      <c r="A1336" s="268" t="s">
        <v>2886</v>
      </c>
      <c r="B1336" s="269" t="s">
        <v>2887</v>
      </c>
      <c r="C1336" s="268" t="s">
        <v>399</v>
      </c>
      <c r="D1336" s="270">
        <v>561.29999999999995</v>
      </c>
    </row>
    <row r="1337" spans="1:4">
      <c r="A1337" s="268" t="s">
        <v>2888</v>
      </c>
      <c r="B1337" s="269" t="s">
        <v>2889</v>
      </c>
      <c r="C1337" s="268" t="s">
        <v>399</v>
      </c>
      <c r="D1337" s="270">
        <v>561.29999999999995</v>
      </c>
    </row>
    <row r="1338" spans="1:4">
      <c r="A1338" s="268" t="s">
        <v>2890</v>
      </c>
      <c r="B1338" s="269" t="s">
        <v>2891</v>
      </c>
      <c r="C1338" s="268" t="s">
        <v>399</v>
      </c>
      <c r="D1338" s="270">
        <v>2067.33</v>
      </c>
    </row>
    <row r="1339" spans="1:4">
      <c r="A1339" s="268" t="s">
        <v>2892</v>
      </c>
      <c r="B1339" s="269" t="s">
        <v>2893</v>
      </c>
      <c r="C1339" s="268" t="s">
        <v>50</v>
      </c>
      <c r="D1339" s="270">
        <v>373.2</v>
      </c>
    </row>
    <row r="1340" spans="1:4">
      <c r="A1340" s="268" t="s">
        <v>2894</v>
      </c>
      <c r="B1340" s="269" t="s">
        <v>2895</v>
      </c>
      <c r="C1340" s="268" t="s">
        <v>399</v>
      </c>
      <c r="D1340" s="270">
        <v>176.5</v>
      </c>
    </row>
    <row r="1341" spans="1:4" ht="17.25">
      <c r="A1341" s="268" t="s">
        <v>2896</v>
      </c>
      <c r="B1341" s="269" t="s">
        <v>2247</v>
      </c>
      <c r="C1341" s="268" t="s">
        <v>473</v>
      </c>
      <c r="D1341" s="270">
        <v>15.4</v>
      </c>
    </row>
    <row r="1342" spans="1:4" ht="17.25">
      <c r="A1342" s="268" t="s">
        <v>2897</v>
      </c>
      <c r="B1342" s="269" t="s">
        <v>2898</v>
      </c>
      <c r="C1342" s="268" t="s">
        <v>473</v>
      </c>
      <c r="D1342" s="270">
        <v>18.7</v>
      </c>
    </row>
    <row r="1343" spans="1:4">
      <c r="A1343" s="268" t="s">
        <v>2899</v>
      </c>
      <c r="B1343" s="269" t="s">
        <v>2265</v>
      </c>
      <c r="C1343" s="268" t="s">
        <v>466</v>
      </c>
      <c r="D1343" s="270">
        <v>5942.35</v>
      </c>
    </row>
    <row r="1344" spans="1:4">
      <c r="A1344" s="268" t="s">
        <v>2900</v>
      </c>
      <c r="B1344" s="269" t="s">
        <v>2901</v>
      </c>
      <c r="C1344" s="268" t="s">
        <v>466</v>
      </c>
      <c r="D1344" s="270">
        <v>2265.7399999999998</v>
      </c>
    </row>
    <row r="1345" spans="1:4">
      <c r="A1345" s="268" t="s">
        <v>2902</v>
      </c>
      <c r="B1345" s="269" t="s">
        <v>2903</v>
      </c>
      <c r="C1345" s="268" t="s">
        <v>466</v>
      </c>
      <c r="D1345" s="270">
        <v>10608.26</v>
      </c>
    </row>
    <row r="1346" spans="1:4" ht="17.25">
      <c r="A1346" s="268" t="s">
        <v>2904</v>
      </c>
      <c r="B1346" s="269" t="s">
        <v>2905</v>
      </c>
      <c r="C1346" s="268" t="s">
        <v>473</v>
      </c>
      <c r="D1346" s="270">
        <v>0.8</v>
      </c>
    </row>
    <row r="1347" spans="1:4">
      <c r="A1347" s="268" t="s">
        <v>2906</v>
      </c>
      <c r="B1347" s="269" t="s">
        <v>2907</v>
      </c>
      <c r="C1347" s="268" t="s">
        <v>466</v>
      </c>
      <c r="D1347" s="270">
        <v>11655.78</v>
      </c>
    </row>
    <row r="1348" spans="1:4">
      <c r="A1348" s="268" t="s">
        <v>2908</v>
      </c>
      <c r="B1348" s="269" t="s">
        <v>2909</v>
      </c>
      <c r="C1348" s="268" t="s">
        <v>466</v>
      </c>
      <c r="D1348" s="270">
        <v>2729.93</v>
      </c>
    </row>
    <row r="1349" spans="1:4">
      <c r="A1349" s="268" t="s">
        <v>2910</v>
      </c>
      <c r="B1349" s="269" t="s">
        <v>2911</v>
      </c>
      <c r="C1349" s="268" t="s">
        <v>2609</v>
      </c>
      <c r="D1349" s="270">
        <v>515</v>
      </c>
    </row>
    <row r="1350" spans="1:4" ht="28.5">
      <c r="A1350" s="268" t="s">
        <v>2912</v>
      </c>
      <c r="B1350" s="269" t="s">
        <v>1129</v>
      </c>
      <c r="C1350" s="268" t="s">
        <v>569</v>
      </c>
      <c r="D1350" s="270">
        <v>707.29</v>
      </c>
    </row>
    <row r="1351" spans="1:4" ht="28.5">
      <c r="A1351" s="268" t="s">
        <v>2913</v>
      </c>
      <c r="B1351" s="269" t="s">
        <v>1131</v>
      </c>
      <c r="C1351" s="268" t="s">
        <v>569</v>
      </c>
      <c r="D1351" s="270">
        <v>815.92</v>
      </c>
    </row>
    <row r="1352" spans="1:4" ht="28.5">
      <c r="A1352" s="268" t="s">
        <v>2914</v>
      </c>
      <c r="B1352" s="269" t="s">
        <v>1133</v>
      </c>
      <c r="C1352" s="268" t="s">
        <v>569</v>
      </c>
      <c r="D1352" s="270">
        <v>1059.1199999999999</v>
      </c>
    </row>
    <row r="1353" spans="1:4" ht="28.5">
      <c r="A1353" s="268" t="s">
        <v>2915</v>
      </c>
      <c r="B1353" s="269" t="s">
        <v>1139</v>
      </c>
      <c r="C1353" s="268" t="s">
        <v>569</v>
      </c>
      <c r="D1353" s="270">
        <v>594.16</v>
      </c>
    </row>
    <row r="1354" spans="1:4" ht="28.5">
      <c r="A1354" s="268" t="s">
        <v>2916</v>
      </c>
      <c r="B1354" s="269" t="s">
        <v>1135</v>
      </c>
      <c r="C1354" s="268" t="s">
        <v>569</v>
      </c>
      <c r="D1354" s="270">
        <v>656.45</v>
      </c>
    </row>
    <row r="1355" spans="1:4" ht="28.5">
      <c r="A1355" s="268" t="s">
        <v>2917</v>
      </c>
      <c r="B1355" s="269" t="s">
        <v>1137</v>
      </c>
      <c r="C1355" s="268" t="s">
        <v>569</v>
      </c>
      <c r="D1355" s="270">
        <v>828.55</v>
      </c>
    </row>
    <row r="1356" spans="1:4" ht="42.75">
      <c r="A1356" s="268" t="s">
        <v>2918</v>
      </c>
      <c r="B1356" s="269" t="s">
        <v>1141</v>
      </c>
      <c r="C1356" s="268" t="s">
        <v>473</v>
      </c>
      <c r="D1356" s="270">
        <v>496.02</v>
      </c>
    </row>
    <row r="1357" spans="1:4" ht="42.75">
      <c r="A1357" s="268" t="s">
        <v>2919</v>
      </c>
      <c r="B1357" s="269" t="s">
        <v>1143</v>
      </c>
      <c r="C1357" s="268" t="s">
        <v>473</v>
      </c>
      <c r="D1357" s="270">
        <v>429.19</v>
      </c>
    </row>
    <row r="1358" spans="1:4" ht="42.75">
      <c r="A1358" s="268" t="s">
        <v>2920</v>
      </c>
      <c r="B1358" s="269" t="s">
        <v>1145</v>
      </c>
      <c r="C1358" s="268" t="s">
        <v>473</v>
      </c>
      <c r="D1358" s="270">
        <v>515.73</v>
      </c>
    </row>
    <row r="1359" spans="1:4" ht="42.75">
      <c r="A1359" s="268" t="s">
        <v>2921</v>
      </c>
      <c r="B1359" s="269" t="s">
        <v>1147</v>
      </c>
      <c r="C1359" s="268" t="s">
        <v>473</v>
      </c>
      <c r="D1359" s="270">
        <v>440.63</v>
      </c>
    </row>
    <row r="1360" spans="1:4" ht="42.75">
      <c r="A1360" s="268" t="s">
        <v>2922</v>
      </c>
      <c r="B1360" s="269" t="s">
        <v>1149</v>
      </c>
      <c r="C1360" s="268" t="s">
        <v>473</v>
      </c>
      <c r="D1360" s="270">
        <v>535.47</v>
      </c>
    </row>
    <row r="1361" spans="1:4" ht="42.75">
      <c r="A1361" s="268" t="s">
        <v>2923</v>
      </c>
      <c r="B1361" s="269" t="s">
        <v>1151</v>
      </c>
      <c r="C1361" s="268" t="s">
        <v>473</v>
      </c>
      <c r="D1361" s="270">
        <v>455.63</v>
      </c>
    </row>
    <row r="1362" spans="1:4" ht="42.75">
      <c r="A1362" s="268" t="s">
        <v>2924</v>
      </c>
      <c r="B1362" s="269" t="s">
        <v>1153</v>
      </c>
      <c r="C1362" s="268" t="s">
        <v>569</v>
      </c>
      <c r="D1362" s="270">
        <v>866.01</v>
      </c>
    </row>
    <row r="1363" spans="1:4" ht="42.75">
      <c r="A1363" s="268" t="s">
        <v>2925</v>
      </c>
      <c r="B1363" s="269" t="s">
        <v>1155</v>
      </c>
      <c r="C1363" s="268" t="s">
        <v>569</v>
      </c>
      <c r="D1363" s="270">
        <v>683.31</v>
      </c>
    </row>
    <row r="1364" spans="1:4" ht="42.75">
      <c r="A1364" s="268" t="s">
        <v>2926</v>
      </c>
      <c r="B1364" s="269" t="s">
        <v>2927</v>
      </c>
      <c r="C1364" s="268" t="s">
        <v>399</v>
      </c>
      <c r="D1364" s="270">
        <v>67.67</v>
      </c>
    </row>
    <row r="1365" spans="1:4" ht="42.75">
      <c r="A1365" s="268" t="s">
        <v>2928</v>
      </c>
      <c r="B1365" s="269" t="s">
        <v>2929</v>
      </c>
      <c r="C1365" s="268" t="s">
        <v>399</v>
      </c>
      <c r="D1365" s="270">
        <v>75.930000000000007</v>
      </c>
    </row>
    <row r="1366" spans="1:4" ht="42.75">
      <c r="A1366" s="268" t="s">
        <v>2930</v>
      </c>
      <c r="B1366" s="269" t="s">
        <v>2224</v>
      </c>
      <c r="C1366" s="268" t="s">
        <v>604</v>
      </c>
      <c r="D1366" s="270">
        <v>10329.08</v>
      </c>
    </row>
    <row r="1367" spans="1:4" ht="42.75">
      <c r="A1367" s="268" t="s">
        <v>2931</v>
      </c>
      <c r="B1367" s="269" t="s">
        <v>2226</v>
      </c>
      <c r="C1367" s="268" t="s">
        <v>604</v>
      </c>
      <c r="D1367" s="270">
        <v>12552.91</v>
      </c>
    </row>
    <row r="1368" spans="1:4" ht="28.5">
      <c r="A1368" s="268" t="s">
        <v>2932</v>
      </c>
      <c r="B1368" s="269" t="s">
        <v>2933</v>
      </c>
      <c r="C1368" s="268" t="s">
        <v>604</v>
      </c>
      <c r="D1368" s="270">
        <v>7704</v>
      </c>
    </row>
    <row r="1369" spans="1:4" ht="28.5">
      <c r="A1369" s="268" t="s">
        <v>2934</v>
      </c>
      <c r="B1369" s="269" t="s">
        <v>2242</v>
      </c>
      <c r="C1369" s="268" t="s">
        <v>473</v>
      </c>
      <c r="D1369" s="270">
        <v>339.13</v>
      </c>
    </row>
    <row r="1370" spans="1:4" ht="17.25">
      <c r="A1370" s="268" t="s">
        <v>2935</v>
      </c>
      <c r="B1370" s="269" t="s">
        <v>2244</v>
      </c>
      <c r="C1370" s="268" t="s">
        <v>2245</v>
      </c>
      <c r="D1370" s="270">
        <v>67.36</v>
      </c>
    </row>
    <row r="1371" spans="1:4" ht="28.5">
      <c r="A1371" s="268" t="s">
        <v>2936</v>
      </c>
      <c r="B1371" s="269" t="s">
        <v>2937</v>
      </c>
      <c r="C1371" s="268" t="s">
        <v>399</v>
      </c>
      <c r="D1371" s="270">
        <v>33.24</v>
      </c>
    </row>
    <row r="1372" spans="1:4" ht="28.5">
      <c r="A1372" s="268" t="s">
        <v>2938</v>
      </c>
      <c r="B1372" s="269" t="s">
        <v>2939</v>
      </c>
      <c r="C1372" s="268" t="s">
        <v>399</v>
      </c>
      <c r="D1372" s="270">
        <v>33.97</v>
      </c>
    </row>
    <row r="1373" spans="1:4">
      <c r="A1373" s="268" t="s">
        <v>2940</v>
      </c>
      <c r="B1373" s="269" t="s">
        <v>2941</v>
      </c>
      <c r="C1373" s="268" t="s">
        <v>1109</v>
      </c>
      <c r="D1373" s="270">
        <v>51.9</v>
      </c>
    </row>
    <row r="1374" spans="1:4">
      <c r="A1374" s="268" t="s">
        <v>2942</v>
      </c>
      <c r="B1374" s="269" t="s">
        <v>2943</v>
      </c>
      <c r="C1374" s="268" t="s">
        <v>1109</v>
      </c>
      <c r="D1374" s="270">
        <v>7.47</v>
      </c>
    </row>
    <row r="1375" spans="1:4">
      <c r="A1375" s="268" t="s">
        <v>2944</v>
      </c>
      <c r="B1375" s="269" t="s">
        <v>2945</v>
      </c>
      <c r="C1375" s="268" t="s">
        <v>1109</v>
      </c>
      <c r="D1375" s="270">
        <v>46.75</v>
      </c>
    </row>
    <row r="1376" spans="1:4">
      <c r="A1376" s="268" t="s">
        <v>2946</v>
      </c>
      <c r="B1376" s="269" t="s">
        <v>2947</v>
      </c>
      <c r="C1376" s="268" t="s">
        <v>1109</v>
      </c>
      <c r="D1376" s="270">
        <v>94.51</v>
      </c>
    </row>
    <row r="1377" spans="1:4">
      <c r="A1377" s="268" t="s">
        <v>2948</v>
      </c>
      <c r="B1377" s="269" t="s">
        <v>2949</v>
      </c>
      <c r="C1377" s="268" t="s">
        <v>1109</v>
      </c>
      <c r="D1377" s="270">
        <v>49.62</v>
      </c>
    </row>
    <row r="1378" spans="1:4">
      <c r="A1378" s="268" t="s">
        <v>2950</v>
      </c>
      <c r="B1378" s="269" t="s">
        <v>2951</v>
      </c>
      <c r="C1378" s="268" t="s">
        <v>1109</v>
      </c>
      <c r="D1378" s="270">
        <v>3.68</v>
      </c>
    </row>
    <row r="1379" spans="1:4">
      <c r="A1379" s="268" t="s">
        <v>2952</v>
      </c>
      <c r="B1379" s="269" t="s">
        <v>2953</v>
      </c>
      <c r="C1379" s="268" t="s">
        <v>1109</v>
      </c>
      <c r="D1379" s="270">
        <v>9.61</v>
      </c>
    </row>
    <row r="1380" spans="1:4">
      <c r="A1380" s="268" t="s">
        <v>2954</v>
      </c>
      <c r="B1380" s="269" t="s">
        <v>2955</v>
      </c>
      <c r="C1380" s="268" t="s">
        <v>1109</v>
      </c>
      <c r="D1380" s="270">
        <v>57.37</v>
      </c>
    </row>
    <row r="1381" spans="1:4">
      <c r="A1381" s="268" t="s">
        <v>2956</v>
      </c>
      <c r="B1381" s="269" t="s">
        <v>2957</v>
      </c>
      <c r="C1381" s="268" t="s">
        <v>1109</v>
      </c>
      <c r="D1381" s="270">
        <v>46.95</v>
      </c>
    </row>
    <row r="1382" spans="1:4">
      <c r="A1382" s="268" t="s">
        <v>2958</v>
      </c>
      <c r="B1382" s="269" t="s">
        <v>2959</v>
      </c>
      <c r="C1382" s="268" t="s">
        <v>1109</v>
      </c>
      <c r="D1382" s="270">
        <v>11.33</v>
      </c>
    </row>
    <row r="1383" spans="1:4">
      <c r="A1383" s="268" t="s">
        <v>2960</v>
      </c>
      <c r="B1383" s="269" t="s">
        <v>2961</v>
      </c>
      <c r="C1383" s="268" t="s">
        <v>1109</v>
      </c>
      <c r="D1383" s="270">
        <v>67.38</v>
      </c>
    </row>
    <row r="1384" spans="1:4">
      <c r="A1384" s="268" t="s">
        <v>2962</v>
      </c>
      <c r="B1384" s="269" t="s">
        <v>2963</v>
      </c>
      <c r="C1384" s="268" t="s">
        <v>1109</v>
      </c>
      <c r="D1384" s="270">
        <v>108.19</v>
      </c>
    </row>
    <row r="1385" spans="1:4">
      <c r="A1385" s="268" t="s">
        <v>2964</v>
      </c>
      <c r="B1385" s="269" t="s">
        <v>2965</v>
      </c>
      <c r="C1385" s="268" t="s">
        <v>119</v>
      </c>
      <c r="D1385" s="270">
        <v>1.1299999999999999</v>
      </c>
    </row>
    <row r="1386" spans="1:4">
      <c r="A1386" s="268" t="s">
        <v>2966</v>
      </c>
      <c r="B1386" s="269" t="s">
        <v>2967</v>
      </c>
      <c r="C1386" s="268" t="s">
        <v>2968</v>
      </c>
      <c r="D1386" s="270">
        <v>5679.62</v>
      </c>
    </row>
    <row r="1387" spans="1:4">
      <c r="A1387" s="268" t="s">
        <v>2969</v>
      </c>
      <c r="B1387" s="269" t="s">
        <v>2970</v>
      </c>
      <c r="C1387" s="268" t="s">
        <v>1109</v>
      </c>
      <c r="D1387" s="270">
        <v>58.88</v>
      </c>
    </row>
    <row r="1388" spans="1:4">
      <c r="A1388" s="268" t="s">
        <v>2971</v>
      </c>
      <c r="B1388" s="269" t="s">
        <v>2972</v>
      </c>
      <c r="C1388" s="268" t="s">
        <v>1109</v>
      </c>
      <c r="D1388" s="270">
        <v>32.65</v>
      </c>
    </row>
    <row r="1389" spans="1:4">
      <c r="A1389" s="268" t="s">
        <v>2973</v>
      </c>
      <c r="B1389" s="269" t="s">
        <v>2974</v>
      </c>
      <c r="C1389" s="268" t="s">
        <v>1109</v>
      </c>
      <c r="D1389" s="270">
        <v>139.43</v>
      </c>
    </row>
    <row r="1390" spans="1:4">
      <c r="A1390" s="268" t="s">
        <v>2975</v>
      </c>
      <c r="B1390" s="269" t="s">
        <v>2976</v>
      </c>
      <c r="C1390" s="268" t="s">
        <v>1109</v>
      </c>
      <c r="D1390" s="270">
        <v>180.24</v>
      </c>
    </row>
    <row r="1391" spans="1:4">
      <c r="A1391" s="268" t="s">
        <v>2977</v>
      </c>
      <c r="B1391" s="269" t="s">
        <v>2978</v>
      </c>
      <c r="C1391" s="268" t="s">
        <v>119</v>
      </c>
      <c r="D1391" s="270">
        <v>2.34</v>
      </c>
    </row>
    <row r="1392" spans="1:4">
      <c r="A1392" s="268" t="s">
        <v>2979</v>
      </c>
      <c r="B1392" s="269" t="s">
        <v>2980</v>
      </c>
      <c r="C1392" s="268" t="s">
        <v>2968</v>
      </c>
      <c r="D1392" s="270">
        <v>12049.71</v>
      </c>
    </row>
    <row r="1393" spans="1:4">
      <c r="A1393" s="268" t="s">
        <v>2981</v>
      </c>
      <c r="B1393" s="269" t="s">
        <v>2982</v>
      </c>
      <c r="C1393" s="268" t="s">
        <v>1109</v>
      </c>
      <c r="D1393" s="270">
        <v>80.099999999999994</v>
      </c>
    </row>
    <row r="1394" spans="1:4">
      <c r="A1394" s="268" t="s">
        <v>2983</v>
      </c>
      <c r="B1394" s="269" t="s">
        <v>2984</v>
      </c>
      <c r="C1394" s="268" t="s">
        <v>1109</v>
      </c>
      <c r="D1394" s="270">
        <v>18.07</v>
      </c>
    </row>
    <row r="1395" spans="1:4">
      <c r="A1395" s="268" t="s">
        <v>2985</v>
      </c>
      <c r="B1395" s="269" t="s">
        <v>2986</v>
      </c>
      <c r="C1395" s="268" t="s">
        <v>1109</v>
      </c>
      <c r="D1395" s="270">
        <v>75.290000000000006</v>
      </c>
    </row>
    <row r="1396" spans="1:4">
      <c r="A1396" s="268" t="s">
        <v>2987</v>
      </c>
      <c r="B1396" s="269" t="s">
        <v>2988</v>
      </c>
      <c r="C1396" s="268" t="s">
        <v>1109</v>
      </c>
      <c r="D1396" s="270">
        <v>146.6</v>
      </c>
    </row>
    <row r="1397" spans="1:4" ht="28.5">
      <c r="A1397" s="268" t="s">
        <v>2989</v>
      </c>
      <c r="B1397" s="269" t="s">
        <v>2990</v>
      </c>
      <c r="C1397" s="268" t="s">
        <v>1109</v>
      </c>
      <c r="D1397" s="270">
        <v>61.22</v>
      </c>
    </row>
    <row r="1398" spans="1:4" ht="28.5">
      <c r="A1398" s="268" t="s">
        <v>2991</v>
      </c>
      <c r="B1398" s="269" t="s">
        <v>2992</v>
      </c>
      <c r="C1398" s="268" t="s">
        <v>1109</v>
      </c>
      <c r="D1398" s="270">
        <v>41.94</v>
      </c>
    </row>
    <row r="1399" spans="1:4" ht="28.5">
      <c r="A1399" s="268" t="s">
        <v>2993</v>
      </c>
      <c r="B1399" s="269" t="s">
        <v>2994</v>
      </c>
      <c r="C1399" s="268" t="s">
        <v>1109</v>
      </c>
      <c r="D1399" s="270">
        <v>77</v>
      </c>
    </row>
    <row r="1400" spans="1:4" ht="28.5">
      <c r="A1400" s="268" t="s">
        <v>2995</v>
      </c>
      <c r="B1400" s="269" t="s">
        <v>2996</v>
      </c>
      <c r="C1400" s="268" t="s">
        <v>1109</v>
      </c>
      <c r="D1400" s="270">
        <v>117.81</v>
      </c>
    </row>
    <row r="1401" spans="1:4" ht="28.5">
      <c r="A1401" s="268" t="s">
        <v>2997</v>
      </c>
      <c r="B1401" s="269" t="s">
        <v>2998</v>
      </c>
      <c r="C1401" s="268" t="s">
        <v>119</v>
      </c>
      <c r="D1401" s="270">
        <v>2.77</v>
      </c>
    </row>
    <row r="1402" spans="1:4" ht="28.5">
      <c r="A1402" s="268" t="s">
        <v>2999</v>
      </c>
      <c r="B1402" s="269" t="s">
        <v>3000</v>
      </c>
      <c r="C1402" s="268" t="s">
        <v>2968</v>
      </c>
      <c r="D1402" s="270">
        <v>15969.5</v>
      </c>
    </row>
    <row r="1403" spans="1:4" ht="28.5">
      <c r="A1403" s="268" t="s">
        <v>3001</v>
      </c>
      <c r="B1403" s="269" t="s">
        <v>3002</v>
      </c>
      <c r="C1403" s="268" t="s">
        <v>1109</v>
      </c>
      <c r="D1403" s="270">
        <v>60.12</v>
      </c>
    </row>
    <row r="1404" spans="1:4" ht="28.5">
      <c r="A1404" s="268" t="s">
        <v>3003</v>
      </c>
      <c r="B1404" s="269" t="s">
        <v>3004</v>
      </c>
      <c r="C1404" s="268" t="s">
        <v>1109</v>
      </c>
      <c r="D1404" s="270">
        <v>34.880000000000003</v>
      </c>
    </row>
    <row r="1405" spans="1:4" ht="28.5">
      <c r="A1405" s="268" t="s">
        <v>3005</v>
      </c>
      <c r="B1405" s="269" t="s">
        <v>3006</v>
      </c>
      <c r="C1405" s="268" t="s">
        <v>1109</v>
      </c>
      <c r="D1405" s="270">
        <v>141.66</v>
      </c>
    </row>
    <row r="1406" spans="1:4" ht="28.5">
      <c r="A1406" s="268" t="s">
        <v>3007</v>
      </c>
      <c r="B1406" s="269" t="s">
        <v>3008</v>
      </c>
      <c r="C1406" s="268" t="s">
        <v>1109</v>
      </c>
      <c r="D1406" s="270">
        <v>182.47</v>
      </c>
    </row>
    <row r="1407" spans="1:4" ht="28.5">
      <c r="A1407" s="268" t="s">
        <v>3009</v>
      </c>
      <c r="B1407" s="269" t="s">
        <v>3010</v>
      </c>
      <c r="C1407" s="268" t="s">
        <v>119</v>
      </c>
      <c r="D1407" s="270">
        <v>1.71</v>
      </c>
    </row>
    <row r="1408" spans="1:4" ht="28.5">
      <c r="A1408" s="268" t="s">
        <v>3011</v>
      </c>
      <c r="B1408" s="269" t="s">
        <v>3012</v>
      </c>
      <c r="C1408" s="268" t="s">
        <v>2968</v>
      </c>
      <c r="D1408" s="270">
        <v>13572.6</v>
      </c>
    </row>
    <row r="1409" spans="1:4" ht="28.5">
      <c r="A1409" s="268" t="s">
        <v>3013</v>
      </c>
      <c r="B1409" s="269" t="s">
        <v>3014</v>
      </c>
      <c r="C1409" s="268" t="s">
        <v>1109</v>
      </c>
      <c r="D1409" s="270">
        <v>49.27</v>
      </c>
    </row>
    <row r="1410" spans="1:4" ht="28.5">
      <c r="A1410" s="268" t="s">
        <v>3015</v>
      </c>
      <c r="B1410" s="269" t="s">
        <v>3016</v>
      </c>
      <c r="C1410" s="268" t="s">
        <v>1109</v>
      </c>
      <c r="D1410" s="270">
        <v>17.38</v>
      </c>
    </row>
    <row r="1411" spans="1:4" ht="28.5">
      <c r="A1411" s="268" t="s">
        <v>3017</v>
      </c>
      <c r="B1411" s="269" t="s">
        <v>3018</v>
      </c>
      <c r="C1411" s="268" t="s">
        <v>1109</v>
      </c>
      <c r="D1411" s="270">
        <v>71.97</v>
      </c>
    </row>
    <row r="1412" spans="1:4" ht="28.5">
      <c r="A1412" s="268" t="s">
        <v>3019</v>
      </c>
      <c r="B1412" s="269" t="s">
        <v>3020</v>
      </c>
      <c r="C1412" s="268" t="s">
        <v>1109</v>
      </c>
      <c r="D1412" s="270">
        <v>112.78</v>
      </c>
    </row>
    <row r="1413" spans="1:4">
      <c r="A1413" s="268" t="s">
        <v>3021</v>
      </c>
      <c r="B1413" s="269" t="s">
        <v>3022</v>
      </c>
      <c r="C1413" s="268" t="s">
        <v>119</v>
      </c>
      <c r="D1413" s="270">
        <v>1.18</v>
      </c>
    </row>
    <row r="1414" spans="1:4">
      <c r="A1414" s="268" t="s">
        <v>3023</v>
      </c>
      <c r="B1414" s="269" t="s">
        <v>3024</v>
      </c>
      <c r="C1414" s="268" t="s">
        <v>2968</v>
      </c>
      <c r="D1414" s="270">
        <v>5551.98</v>
      </c>
    </row>
    <row r="1415" spans="1:4">
      <c r="A1415" s="268" t="s">
        <v>3025</v>
      </c>
      <c r="B1415" s="269" t="s">
        <v>3026</v>
      </c>
      <c r="C1415" s="268" t="s">
        <v>1109</v>
      </c>
      <c r="D1415" s="270">
        <v>48.49</v>
      </c>
    </row>
    <row r="1416" spans="1:4">
      <c r="A1416" s="268" t="s">
        <v>3027</v>
      </c>
      <c r="B1416" s="269" t="s">
        <v>3028</v>
      </c>
      <c r="C1416" s="268" t="s">
        <v>1109</v>
      </c>
      <c r="D1416" s="270">
        <v>15.78</v>
      </c>
    </row>
    <row r="1417" spans="1:4">
      <c r="A1417" s="268" t="s">
        <v>3029</v>
      </c>
      <c r="B1417" s="269" t="s">
        <v>3030</v>
      </c>
      <c r="C1417" s="268" t="s">
        <v>1109</v>
      </c>
      <c r="D1417" s="270">
        <v>71.83</v>
      </c>
    </row>
    <row r="1418" spans="1:4">
      <c r="A1418" s="268" t="s">
        <v>3031</v>
      </c>
      <c r="B1418" s="269" t="s">
        <v>3032</v>
      </c>
      <c r="C1418" s="268" t="s">
        <v>1109</v>
      </c>
      <c r="D1418" s="270">
        <v>112.63</v>
      </c>
    </row>
    <row r="1419" spans="1:4">
      <c r="A1419" s="268" t="s">
        <v>3033</v>
      </c>
      <c r="B1419" s="269" t="s">
        <v>3034</v>
      </c>
      <c r="C1419" s="268" t="s">
        <v>119</v>
      </c>
      <c r="D1419" s="270">
        <v>1.1200000000000001</v>
      </c>
    </row>
    <row r="1420" spans="1:4">
      <c r="A1420" s="268" t="s">
        <v>3035</v>
      </c>
      <c r="B1420" s="269" t="s">
        <v>3036</v>
      </c>
      <c r="C1420" s="268" t="s">
        <v>2968</v>
      </c>
      <c r="D1420" s="270">
        <v>5421.76</v>
      </c>
    </row>
    <row r="1421" spans="1:4">
      <c r="A1421" s="268" t="s">
        <v>3037</v>
      </c>
      <c r="B1421" s="269" t="s">
        <v>3038</v>
      </c>
      <c r="C1421" s="268" t="s">
        <v>1109</v>
      </c>
      <c r="D1421" s="270">
        <v>88.48</v>
      </c>
    </row>
    <row r="1422" spans="1:4">
      <c r="A1422" s="268" t="s">
        <v>3039</v>
      </c>
      <c r="B1422" s="269" t="s">
        <v>3040</v>
      </c>
      <c r="C1422" s="268" t="s">
        <v>1109</v>
      </c>
      <c r="D1422" s="270">
        <v>27.55</v>
      </c>
    </row>
    <row r="1423" spans="1:4">
      <c r="A1423" s="268" t="s">
        <v>3041</v>
      </c>
      <c r="B1423" s="269" t="s">
        <v>3042</v>
      </c>
      <c r="C1423" s="268" t="s">
        <v>1109</v>
      </c>
      <c r="D1423" s="270">
        <v>152.32</v>
      </c>
    </row>
    <row r="1424" spans="1:4">
      <c r="A1424" s="268" t="s">
        <v>3043</v>
      </c>
      <c r="B1424" s="269" t="s">
        <v>3044</v>
      </c>
      <c r="C1424" s="268" t="s">
        <v>1109</v>
      </c>
      <c r="D1424" s="270">
        <v>223.63</v>
      </c>
    </row>
    <row r="1425" spans="1:4">
      <c r="A1425" s="268" t="s">
        <v>3045</v>
      </c>
      <c r="B1425" s="269" t="s">
        <v>3046</v>
      </c>
      <c r="C1425" s="268" t="s">
        <v>1109</v>
      </c>
      <c r="D1425" s="270">
        <v>99.88</v>
      </c>
    </row>
    <row r="1426" spans="1:4">
      <c r="A1426" s="268" t="s">
        <v>3047</v>
      </c>
      <c r="B1426" s="269" t="s">
        <v>3048</v>
      </c>
      <c r="C1426" s="268" t="s">
        <v>1109</v>
      </c>
      <c r="D1426" s="270">
        <v>45.85</v>
      </c>
    </row>
    <row r="1427" spans="1:4">
      <c r="A1427" s="268" t="s">
        <v>3049</v>
      </c>
      <c r="B1427" s="269" t="s">
        <v>3050</v>
      </c>
      <c r="C1427" s="268" t="s">
        <v>1109</v>
      </c>
      <c r="D1427" s="270">
        <v>95.45</v>
      </c>
    </row>
    <row r="1428" spans="1:4">
      <c r="A1428" s="268" t="s">
        <v>3051</v>
      </c>
      <c r="B1428" s="269" t="s">
        <v>3052</v>
      </c>
      <c r="C1428" s="268" t="s">
        <v>1109</v>
      </c>
      <c r="D1428" s="270">
        <v>166.76</v>
      </c>
    </row>
    <row r="1429" spans="1:4">
      <c r="A1429" s="268" t="s">
        <v>3053</v>
      </c>
      <c r="B1429" s="269" t="s">
        <v>3054</v>
      </c>
      <c r="C1429" s="268" t="s">
        <v>1109</v>
      </c>
      <c r="D1429" s="270">
        <v>28.84</v>
      </c>
    </row>
    <row r="1430" spans="1:4">
      <c r="A1430" s="268" t="s">
        <v>3055</v>
      </c>
      <c r="B1430" s="269" t="s">
        <v>3056</v>
      </c>
      <c r="C1430" s="268" t="s">
        <v>1109</v>
      </c>
      <c r="D1430" s="270">
        <v>1.75</v>
      </c>
    </row>
    <row r="1431" spans="1:4">
      <c r="A1431" s="268" t="s">
        <v>3057</v>
      </c>
      <c r="B1431" s="269" t="s">
        <v>3058</v>
      </c>
      <c r="C1431" s="268" t="s">
        <v>1109</v>
      </c>
      <c r="D1431" s="270">
        <v>5.43</v>
      </c>
    </row>
    <row r="1432" spans="1:4">
      <c r="A1432" s="268" t="s">
        <v>3059</v>
      </c>
      <c r="B1432" s="269" t="s">
        <v>3060</v>
      </c>
      <c r="C1432" s="268" t="s">
        <v>1109</v>
      </c>
      <c r="D1432" s="270">
        <v>33.4</v>
      </c>
    </row>
    <row r="1433" spans="1:4">
      <c r="A1433" s="268" t="s">
        <v>3061</v>
      </c>
      <c r="B1433" s="269" t="s">
        <v>3062</v>
      </c>
      <c r="C1433" s="268" t="s">
        <v>1109</v>
      </c>
      <c r="D1433" s="270">
        <v>29.41</v>
      </c>
    </row>
    <row r="1434" spans="1:4">
      <c r="A1434" s="268" t="s">
        <v>3063</v>
      </c>
      <c r="B1434" s="269" t="s">
        <v>3064</v>
      </c>
      <c r="C1434" s="268" t="s">
        <v>1109</v>
      </c>
      <c r="D1434" s="270">
        <v>2.88</v>
      </c>
    </row>
    <row r="1435" spans="1:4">
      <c r="A1435" s="268" t="s">
        <v>3065</v>
      </c>
      <c r="B1435" s="269" t="s">
        <v>3066</v>
      </c>
      <c r="C1435" s="268" t="s">
        <v>1109</v>
      </c>
      <c r="D1435" s="270">
        <v>8.4600000000000009</v>
      </c>
    </row>
    <row r="1436" spans="1:4">
      <c r="A1436" s="268" t="s">
        <v>3067</v>
      </c>
      <c r="B1436" s="269" t="s">
        <v>3068</v>
      </c>
      <c r="C1436" s="268" t="s">
        <v>1109</v>
      </c>
      <c r="D1436" s="270">
        <v>36.43</v>
      </c>
    </row>
    <row r="1437" spans="1:4">
      <c r="A1437" s="268" t="s">
        <v>3069</v>
      </c>
      <c r="B1437" s="269" t="s">
        <v>3070</v>
      </c>
      <c r="C1437" s="268" t="s">
        <v>1109</v>
      </c>
      <c r="D1437" s="270">
        <v>34.06</v>
      </c>
    </row>
    <row r="1438" spans="1:4">
      <c r="A1438" s="268" t="s">
        <v>3071</v>
      </c>
      <c r="B1438" s="269" t="s">
        <v>3072</v>
      </c>
      <c r="C1438" s="268" t="s">
        <v>1109</v>
      </c>
      <c r="D1438" s="270">
        <v>12.17</v>
      </c>
    </row>
    <row r="1439" spans="1:4">
      <c r="A1439" s="268" t="s">
        <v>3073</v>
      </c>
      <c r="B1439" s="269" t="s">
        <v>3074</v>
      </c>
      <c r="C1439" s="268" t="s">
        <v>1109</v>
      </c>
      <c r="D1439" s="270">
        <v>22</v>
      </c>
    </row>
    <row r="1440" spans="1:4">
      <c r="A1440" s="268" t="s">
        <v>3075</v>
      </c>
      <c r="B1440" s="269" t="s">
        <v>3076</v>
      </c>
      <c r="C1440" s="268" t="s">
        <v>1109</v>
      </c>
      <c r="D1440" s="270">
        <v>49.97</v>
      </c>
    </row>
    <row r="1441" spans="1:4">
      <c r="A1441" s="268" t="s">
        <v>3077</v>
      </c>
      <c r="B1441" s="269" t="s">
        <v>3078</v>
      </c>
      <c r="C1441" s="268" t="s">
        <v>1109</v>
      </c>
      <c r="D1441" s="270">
        <v>33.520000000000003</v>
      </c>
    </row>
    <row r="1442" spans="1:4">
      <c r="A1442" s="268" t="s">
        <v>3079</v>
      </c>
      <c r="B1442" s="269" t="s">
        <v>3080</v>
      </c>
      <c r="C1442" s="268" t="s">
        <v>1109</v>
      </c>
      <c r="D1442" s="270">
        <v>11.09</v>
      </c>
    </row>
    <row r="1443" spans="1:4">
      <c r="A1443" s="268" t="s">
        <v>3081</v>
      </c>
      <c r="B1443" s="269" t="s">
        <v>3082</v>
      </c>
      <c r="C1443" s="268" t="s">
        <v>1109</v>
      </c>
      <c r="D1443" s="270">
        <v>19.059999999999999</v>
      </c>
    </row>
    <row r="1444" spans="1:4">
      <c r="A1444" s="268" t="s">
        <v>3083</v>
      </c>
      <c r="B1444" s="269" t="s">
        <v>3084</v>
      </c>
      <c r="C1444" s="268" t="s">
        <v>1109</v>
      </c>
      <c r="D1444" s="270">
        <v>47.03</v>
      </c>
    </row>
    <row r="1445" spans="1:4">
      <c r="A1445" s="268" t="s">
        <v>3085</v>
      </c>
      <c r="B1445" s="269" t="s">
        <v>3086</v>
      </c>
      <c r="C1445" s="268" t="s">
        <v>1109</v>
      </c>
      <c r="D1445" s="270">
        <v>29.18</v>
      </c>
    </row>
    <row r="1446" spans="1:4">
      <c r="A1446" s="268" t="s">
        <v>3087</v>
      </c>
      <c r="B1446" s="269" t="s">
        <v>3088</v>
      </c>
      <c r="C1446" s="268" t="s">
        <v>1109</v>
      </c>
      <c r="D1446" s="270">
        <v>2.02</v>
      </c>
    </row>
    <row r="1447" spans="1:4">
      <c r="A1447" s="268" t="s">
        <v>3089</v>
      </c>
      <c r="B1447" s="269" t="s">
        <v>3090</v>
      </c>
      <c r="C1447" s="268" t="s">
        <v>1109</v>
      </c>
      <c r="D1447" s="270">
        <v>23.98</v>
      </c>
    </row>
    <row r="1448" spans="1:4">
      <c r="A1448" s="268" t="s">
        <v>3091</v>
      </c>
      <c r="B1448" s="269" t="s">
        <v>3092</v>
      </c>
      <c r="C1448" s="268" t="s">
        <v>1109</v>
      </c>
      <c r="D1448" s="270">
        <v>51.95</v>
      </c>
    </row>
    <row r="1449" spans="1:4">
      <c r="A1449" s="268" t="s">
        <v>3093</v>
      </c>
      <c r="B1449" s="269" t="s">
        <v>3094</v>
      </c>
      <c r="C1449" s="268" t="s">
        <v>1109</v>
      </c>
      <c r="D1449" s="270">
        <v>30.35</v>
      </c>
    </row>
    <row r="1450" spans="1:4">
      <c r="A1450" s="268" t="s">
        <v>3095</v>
      </c>
      <c r="B1450" s="269" t="s">
        <v>3096</v>
      </c>
      <c r="C1450" s="268" t="s">
        <v>1109</v>
      </c>
      <c r="D1450" s="270">
        <v>3.97</v>
      </c>
    </row>
    <row r="1451" spans="1:4">
      <c r="A1451" s="268" t="s">
        <v>3097</v>
      </c>
      <c r="B1451" s="269" t="s">
        <v>3098</v>
      </c>
      <c r="C1451" s="268" t="s">
        <v>1109</v>
      </c>
      <c r="D1451" s="270">
        <v>22.25</v>
      </c>
    </row>
    <row r="1452" spans="1:4">
      <c r="A1452" s="268" t="s">
        <v>3099</v>
      </c>
      <c r="B1452" s="269" t="s">
        <v>3100</v>
      </c>
      <c r="C1452" s="268" t="s">
        <v>1109</v>
      </c>
      <c r="D1452" s="270">
        <v>50.22</v>
      </c>
    </row>
    <row r="1453" spans="1:4">
      <c r="A1453" s="268" t="s">
        <v>3101</v>
      </c>
      <c r="B1453" s="269" t="s">
        <v>3102</v>
      </c>
      <c r="C1453" s="268" t="s">
        <v>1109</v>
      </c>
      <c r="D1453" s="270">
        <v>32.72</v>
      </c>
    </row>
    <row r="1454" spans="1:4">
      <c r="A1454" s="268" t="s">
        <v>3103</v>
      </c>
      <c r="B1454" s="269" t="s">
        <v>3104</v>
      </c>
      <c r="C1454" s="268" t="s">
        <v>1109</v>
      </c>
      <c r="D1454" s="270">
        <v>7.9</v>
      </c>
    </row>
    <row r="1455" spans="1:4">
      <c r="A1455" s="268" t="s">
        <v>3105</v>
      </c>
      <c r="B1455" s="269" t="s">
        <v>3106</v>
      </c>
      <c r="C1455" s="268" t="s">
        <v>1109</v>
      </c>
      <c r="D1455" s="270">
        <v>29.87</v>
      </c>
    </row>
    <row r="1456" spans="1:4">
      <c r="A1456" s="268" t="s">
        <v>3107</v>
      </c>
      <c r="B1456" s="269" t="s">
        <v>3108</v>
      </c>
      <c r="C1456" s="268" t="s">
        <v>1109</v>
      </c>
      <c r="D1456" s="270">
        <v>57.84</v>
      </c>
    </row>
    <row r="1457" spans="1:4">
      <c r="A1457" s="268" t="s">
        <v>3109</v>
      </c>
      <c r="B1457" s="269" t="s">
        <v>3110</v>
      </c>
      <c r="C1457" s="268" t="s">
        <v>1109</v>
      </c>
      <c r="D1457" s="270">
        <v>36.270000000000003</v>
      </c>
    </row>
    <row r="1458" spans="1:4">
      <c r="A1458" s="268" t="s">
        <v>3111</v>
      </c>
      <c r="B1458" s="269" t="s">
        <v>3112</v>
      </c>
      <c r="C1458" s="268" t="s">
        <v>1109</v>
      </c>
      <c r="D1458" s="270">
        <v>13.81</v>
      </c>
    </row>
    <row r="1459" spans="1:4">
      <c r="A1459" s="268" t="s">
        <v>3113</v>
      </c>
      <c r="B1459" s="269" t="s">
        <v>3114</v>
      </c>
      <c r="C1459" s="268" t="s">
        <v>1109</v>
      </c>
      <c r="D1459" s="270">
        <v>39.46</v>
      </c>
    </row>
    <row r="1460" spans="1:4">
      <c r="A1460" s="268" t="s">
        <v>3115</v>
      </c>
      <c r="B1460" s="269" t="s">
        <v>3116</v>
      </c>
      <c r="C1460" s="268" t="s">
        <v>1109</v>
      </c>
      <c r="D1460" s="270">
        <v>67.430000000000007</v>
      </c>
    </row>
    <row r="1461" spans="1:4">
      <c r="A1461" s="268" t="s">
        <v>3117</v>
      </c>
      <c r="B1461" s="269" t="s">
        <v>3118</v>
      </c>
      <c r="C1461" s="268" t="s">
        <v>1109</v>
      </c>
      <c r="D1461" s="270">
        <v>28.64</v>
      </c>
    </row>
    <row r="1462" spans="1:4">
      <c r="A1462" s="268" t="s">
        <v>3119</v>
      </c>
      <c r="B1462" s="269" t="s">
        <v>3120</v>
      </c>
      <c r="C1462" s="268" t="s">
        <v>1109</v>
      </c>
      <c r="D1462" s="270">
        <v>1.1299999999999999</v>
      </c>
    </row>
    <row r="1463" spans="1:4">
      <c r="A1463" s="268" t="s">
        <v>3121</v>
      </c>
      <c r="B1463" s="269" t="s">
        <v>3122</v>
      </c>
      <c r="C1463" s="268" t="s">
        <v>1109</v>
      </c>
      <c r="D1463" s="270">
        <v>10.050000000000001</v>
      </c>
    </row>
    <row r="1464" spans="1:4">
      <c r="A1464" s="268" t="s">
        <v>3123</v>
      </c>
      <c r="B1464" s="269" t="s">
        <v>3124</v>
      </c>
      <c r="C1464" s="268" t="s">
        <v>1109</v>
      </c>
      <c r="D1464" s="270">
        <v>38.020000000000003</v>
      </c>
    </row>
    <row r="1465" spans="1:4">
      <c r="A1465" s="268" t="s">
        <v>3125</v>
      </c>
      <c r="B1465" s="269" t="s">
        <v>3126</v>
      </c>
      <c r="C1465" s="268" t="s">
        <v>1109</v>
      </c>
      <c r="D1465" s="270">
        <v>79.930000000000007</v>
      </c>
    </row>
    <row r="1466" spans="1:4">
      <c r="A1466" s="268" t="s">
        <v>3127</v>
      </c>
      <c r="B1466" s="269" t="s">
        <v>3128</v>
      </c>
      <c r="C1466" s="268" t="s">
        <v>1109</v>
      </c>
      <c r="D1466" s="270">
        <v>62.12</v>
      </c>
    </row>
    <row r="1467" spans="1:4">
      <c r="A1467" s="268" t="s">
        <v>3129</v>
      </c>
      <c r="B1467" s="269" t="s">
        <v>3130</v>
      </c>
      <c r="C1467" s="268" t="s">
        <v>1109</v>
      </c>
      <c r="D1467" s="270">
        <v>170.1</v>
      </c>
    </row>
    <row r="1468" spans="1:4">
      <c r="A1468" s="268" t="s">
        <v>3131</v>
      </c>
      <c r="B1468" s="269" t="s">
        <v>3132</v>
      </c>
      <c r="C1468" s="268" t="s">
        <v>1109</v>
      </c>
      <c r="D1468" s="270">
        <v>217.87</v>
      </c>
    </row>
    <row r="1469" spans="1:4">
      <c r="A1469" s="268" t="s">
        <v>3133</v>
      </c>
      <c r="B1469" s="269" t="s">
        <v>3134</v>
      </c>
      <c r="C1469" s="268" t="s">
        <v>1109</v>
      </c>
      <c r="D1469" s="270">
        <v>79.930000000000007</v>
      </c>
    </row>
    <row r="1470" spans="1:4">
      <c r="A1470" s="268" t="s">
        <v>3135</v>
      </c>
      <c r="B1470" s="269" t="s">
        <v>3136</v>
      </c>
      <c r="C1470" s="268" t="s">
        <v>1109</v>
      </c>
      <c r="D1470" s="270">
        <v>62.12</v>
      </c>
    </row>
    <row r="1471" spans="1:4">
      <c r="A1471" s="268" t="s">
        <v>3137</v>
      </c>
      <c r="B1471" s="269" t="s">
        <v>3138</v>
      </c>
      <c r="C1471" s="268" t="s">
        <v>1109</v>
      </c>
      <c r="D1471" s="270">
        <v>105.51</v>
      </c>
    </row>
    <row r="1472" spans="1:4">
      <c r="A1472" s="268" t="s">
        <v>3139</v>
      </c>
      <c r="B1472" s="269" t="s">
        <v>3140</v>
      </c>
      <c r="C1472" s="268" t="s">
        <v>1109</v>
      </c>
      <c r="D1472" s="270">
        <v>153.27000000000001</v>
      </c>
    </row>
    <row r="1473" spans="1:4">
      <c r="A1473" s="268" t="s">
        <v>3141</v>
      </c>
      <c r="B1473" s="269" t="s">
        <v>3142</v>
      </c>
      <c r="C1473" s="268" t="s">
        <v>1109</v>
      </c>
      <c r="D1473" s="270">
        <v>120.86</v>
      </c>
    </row>
    <row r="1474" spans="1:4">
      <c r="A1474" s="268" t="s">
        <v>3143</v>
      </c>
      <c r="B1474" s="269" t="s">
        <v>3144</v>
      </c>
      <c r="C1474" s="268" t="s">
        <v>1109</v>
      </c>
      <c r="D1474" s="270">
        <v>141.15</v>
      </c>
    </row>
    <row r="1475" spans="1:4">
      <c r="A1475" s="268" t="s">
        <v>3145</v>
      </c>
      <c r="B1475" s="269" t="s">
        <v>3146</v>
      </c>
      <c r="C1475" s="268" t="s">
        <v>1109</v>
      </c>
      <c r="D1475" s="270">
        <v>370.69</v>
      </c>
    </row>
    <row r="1476" spans="1:4">
      <c r="A1476" s="268" t="s">
        <v>3147</v>
      </c>
      <c r="B1476" s="269" t="s">
        <v>3148</v>
      </c>
      <c r="C1476" s="268" t="s">
        <v>1109</v>
      </c>
      <c r="D1476" s="270">
        <v>418.46</v>
      </c>
    </row>
    <row r="1477" spans="1:4" ht="28.5">
      <c r="A1477" s="268" t="s">
        <v>3149</v>
      </c>
      <c r="B1477" s="269" t="s">
        <v>3150</v>
      </c>
      <c r="C1477" s="268" t="s">
        <v>1109</v>
      </c>
      <c r="D1477" s="270">
        <v>85.31</v>
      </c>
    </row>
    <row r="1478" spans="1:4" ht="28.5">
      <c r="A1478" s="268" t="s">
        <v>3151</v>
      </c>
      <c r="B1478" s="269" t="s">
        <v>3152</v>
      </c>
      <c r="C1478" s="268" t="s">
        <v>1109</v>
      </c>
      <c r="D1478" s="270">
        <v>72.510000000000005</v>
      </c>
    </row>
    <row r="1479" spans="1:4" ht="28.5">
      <c r="A1479" s="268" t="s">
        <v>3153</v>
      </c>
      <c r="B1479" s="269" t="s">
        <v>3154</v>
      </c>
      <c r="C1479" s="268" t="s">
        <v>1109</v>
      </c>
      <c r="D1479" s="270">
        <v>301.14999999999998</v>
      </c>
    </row>
    <row r="1480" spans="1:4" ht="28.5">
      <c r="A1480" s="268" t="s">
        <v>3155</v>
      </c>
      <c r="B1480" s="269" t="s">
        <v>3156</v>
      </c>
      <c r="C1480" s="268" t="s">
        <v>1109</v>
      </c>
      <c r="D1480" s="270">
        <v>348.91</v>
      </c>
    </row>
    <row r="1481" spans="1:4">
      <c r="A1481" s="268" t="s">
        <v>3157</v>
      </c>
      <c r="B1481" s="269" t="s">
        <v>3158</v>
      </c>
      <c r="C1481" s="268" t="s">
        <v>1109</v>
      </c>
      <c r="D1481" s="270">
        <v>64.7</v>
      </c>
    </row>
    <row r="1482" spans="1:4">
      <c r="A1482" s="268" t="s">
        <v>3159</v>
      </c>
      <c r="B1482" s="269" t="s">
        <v>3160</v>
      </c>
      <c r="C1482" s="268" t="s">
        <v>1109</v>
      </c>
      <c r="D1482" s="270">
        <v>32.71</v>
      </c>
    </row>
    <row r="1483" spans="1:4">
      <c r="A1483" s="268" t="s">
        <v>3161</v>
      </c>
      <c r="B1483" s="269" t="s">
        <v>3162</v>
      </c>
      <c r="C1483" s="268" t="s">
        <v>1109</v>
      </c>
      <c r="D1483" s="270">
        <v>581.51</v>
      </c>
    </row>
    <row r="1484" spans="1:4">
      <c r="A1484" s="268" t="s">
        <v>3163</v>
      </c>
      <c r="B1484" s="269" t="s">
        <v>3164</v>
      </c>
      <c r="C1484" s="268" t="s">
        <v>1109</v>
      </c>
      <c r="D1484" s="270">
        <v>629.27</v>
      </c>
    </row>
    <row r="1485" spans="1:4">
      <c r="A1485" s="268" t="s">
        <v>3165</v>
      </c>
      <c r="B1485" s="269" t="s">
        <v>3166</v>
      </c>
      <c r="C1485" s="268" t="s">
        <v>1109</v>
      </c>
      <c r="D1485" s="270">
        <v>56.09</v>
      </c>
    </row>
    <row r="1486" spans="1:4">
      <c r="A1486" s="268" t="s">
        <v>3167</v>
      </c>
      <c r="B1486" s="269" t="s">
        <v>3168</v>
      </c>
      <c r="C1486" s="268" t="s">
        <v>1109</v>
      </c>
      <c r="D1486" s="270">
        <v>18.02</v>
      </c>
    </row>
    <row r="1487" spans="1:4">
      <c r="A1487" s="268" t="s">
        <v>3169</v>
      </c>
      <c r="B1487" s="269" t="s">
        <v>3170</v>
      </c>
      <c r="C1487" s="268" t="s">
        <v>1109</v>
      </c>
      <c r="D1487" s="270">
        <v>19.190000000000001</v>
      </c>
    </row>
    <row r="1488" spans="1:4">
      <c r="A1488" s="268" t="s">
        <v>3171</v>
      </c>
      <c r="B1488" s="269" t="s">
        <v>3172</v>
      </c>
      <c r="C1488" s="268" t="s">
        <v>1109</v>
      </c>
      <c r="D1488" s="270">
        <v>66.95</v>
      </c>
    </row>
    <row r="1489" spans="1:4">
      <c r="A1489" s="268" t="s">
        <v>3173</v>
      </c>
      <c r="B1489" s="269" t="s">
        <v>3174</v>
      </c>
      <c r="C1489" s="268" t="s">
        <v>1109</v>
      </c>
      <c r="D1489" s="270">
        <v>2.0499999999999998</v>
      </c>
    </row>
    <row r="1490" spans="1:4">
      <c r="A1490" s="268" t="s">
        <v>3175</v>
      </c>
      <c r="B1490" s="269" t="s">
        <v>3176</v>
      </c>
      <c r="C1490" s="268" t="s">
        <v>1109</v>
      </c>
      <c r="D1490" s="270">
        <v>4.43</v>
      </c>
    </row>
    <row r="1491" spans="1:4">
      <c r="A1491" s="268" t="s">
        <v>3177</v>
      </c>
      <c r="B1491" s="269" t="s">
        <v>3178</v>
      </c>
      <c r="C1491" s="268" t="s">
        <v>1109</v>
      </c>
      <c r="D1491" s="270">
        <v>4.43</v>
      </c>
    </row>
    <row r="1492" spans="1:4">
      <c r="A1492" s="268" t="s">
        <v>3179</v>
      </c>
      <c r="B1492" s="269" t="s">
        <v>3180</v>
      </c>
      <c r="C1492" s="268" t="s">
        <v>1109</v>
      </c>
      <c r="D1492" s="270">
        <v>4.43</v>
      </c>
    </row>
    <row r="1493" spans="1:4">
      <c r="A1493" s="268" t="s">
        <v>3181</v>
      </c>
      <c r="B1493" s="269" t="s">
        <v>3182</v>
      </c>
      <c r="C1493" s="268" t="s">
        <v>1109</v>
      </c>
      <c r="D1493" s="270">
        <v>2.34</v>
      </c>
    </row>
    <row r="1494" spans="1:4">
      <c r="A1494" s="268" t="s">
        <v>3183</v>
      </c>
      <c r="B1494" s="269" t="s">
        <v>3184</v>
      </c>
      <c r="C1494" s="268" t="s">
        <v>1109</v>
      </c>
      <c r="D1494" s="270">
        <v>5.07</v>
      </c>
    </row>
    <row r="1495" spans="1:4">
      <c r="A1495" s="268" t="s">
        <v>3185</v>
      </c>
      <c r="B1495" s="269" t="s">
        <v>3186</v>
      </c>
      <c r="C1495" s="268" t="s">
        <v>1109</v>
      </c>
      <c r="D1495" s="270">
        <v>5.07</v>
      </c>
    </row>
    <row r="1496" spans="1:4">
      <c r="A1496" s="268" t="s">
        <v>3187</v>
      </c>
      <c r="B1496" s="269" t="s">
        <v>3188</v>
      </c>
      <c r="C1496" s="268" t="s">
        <v>1109</v>
      </c>
      <c r="D1496" s="270">
        <v>5.07</v>
      </c>
    </row>
    <row r="1497" spans="1:4">
      <c r="A1497" s="268" t="s">
        <v>3189</v>
      </c>
      <c r="B1497" s="269" t="s">
        <v>3190</v>
      </c>
      <c r="C1497" s="268" t="s">
        <v>1109</v>
      </c>
      <c r="D1497" s="270">
        <v>83.52</v>
      </c>
    </row>
    <row r="1498" spans="1:4">
      <c r="A1498" s="268" t="s">
        <v>3191</v>
      </c>
      <c r="B1498" s="269" t="s">
        <v>3192</v>
      </c>
      <c r="C1498" s="268" t="s">
        <v>1109</v>
      </c>
      <c r="D1498" s="270">
        <v>89.36</v>
      </c>
    </row>
    <row r="1499" spans="1:4">
      <c r="A1499" s="268" t="s">
        <v>3193</v>
      </c>
      <c r="B1499" s="269" t="s">
        <v>3194</v>
      </c>
      <c r="C1499" s="268" t="s">
        <v>1109</v>
      </c>
      <c r="D1499" s="270">
        <v>233.76</v>
      </c>
    </row>
    <row r="1500" spans="1:4">
      <c r="A1500" s="268" t="s">
        <v>3195</v>
      </c>
      <c r="B1500" s="269" t="s">
        <v>3196</v>
      </c>
      <c r="C1500" s="268" t="s">
        <v>1109</v>
      </c>
      <c r="D1500" s="270">
        <v>273.77999999999997</v>
      </c>
    </row>
    <row r="1501" spans="1:4">
      <c r="A1501" s="268" t="s">
        <v>3197</v>
      </c>
      <c r="B1501" s="269" t="s">
        <v>3198</v>
      </c>
      <c r="C1501" s="268" t="s">
        <v>119</v>
      </c>
      <c r="D1501" s="270">
        <v>5.15</v>
      </c>
    </row>
    <row r="1502" spans="1:4">
      <c r="A1502" s="268" t="s">
        <v>3199</v>
      </c>
      <c r="B1502" s="269" t="s">
        <v>3200</v>
      </c>
      <c r="C1502" s="268" t="s">
        <v>1109</v>
      </c>
      <c r="D1502" s="270">
        <v>95.14</v>
      </c>
    </row>
    <row r="1503" spans="1:4">
      <c r="A1503" s="268" t="s">
        <v>3201</v>
      </c>
      <c r="B1503" s="269" t="s">
        <v>3202</v>
      </c>
      <c r="C1503" s="268" t="s">
        <v>1109</v>
      </c>
      <c r="D1503" s="270">
        <v>113.24</v>
      </c>
    </row>
    <row r="1504" spans="1:4">
      <c r="A1504" s="268" t="s">
        <v>3203</v>
      </c>
      <c r="B1504" s="269" t="s">
        <v>3204</v>
      </c>
      <c r="C1504" s="268" t="s">
        <v>1109</v>
      </c>
      <c r="D1504" s="270">
        <v>269.14999999999998</v>
      </c>
    </row>
    <row r="1505" spans="1:4">
      <c r="A1505" s="268" t="s">
        <v>3205</v>
      </c>
      <c r="B1505" s="269" t="s">
        <v>3206</v>
      </c>
      <c r="C1505" s="268" t="s">
        <v>1109</v>
      </c>
      <c r="D1505" s="270">
        <v>309.17</v>
      </c>
    </row>
    <row r="1506" spans="1:4">
      <c r="A1506" s="268" t="s">
        <v>3207</v>
      </c>
      <c r="B1506" s="269" t="s">
        <v>3208</v>
      </c>
      <c r="C1506" s="268" t="s">
        <v>119</v>
      </c>
      <c r="D1506" s="270">
        <v>5.81</v>
      </c>
    </row>
    <row r="1507" spans="1:4">
      <c r="A1507" s="268" t="s">
        <v>3209</v>
      </c>
      <c r="B1507" s="269" t="s">
        <v>3210</v>
      </c>
      <c r="C1507" s="268" t="s">
        <v>1109</v>
      </c>
      <c r="D1507" s="270">
        <v>82.06</v>
      </c>
    </row>
    <row r="1508" spans="1:4">
      <c r="A1508" s="268" t="s">
        <v>3211</v>
      </c>
      <c r="B1508" s="269" t="s">
        <v>3212</v>
      </c>
      <c r="C1508" s="268" t="s">
        <v>1109</v>
      </c>
      <c r="D1508" s="270">
        <v>81.94</v>
      </c>
    </row>
    <row r="1509" spans="1:4">
      <c r="A1509" s="268" t="s">
        <v>3213</v>
      </c>
      <c r="B1509" s="269" t="s">
        <v>3214</v>
      </c>
      <c r="C1509" s="268" t="s">
        <v>1109</v>
      </c>
      <c r="D1509" s="270">
        <v>219.96</v>
      </c>
    </row>
    <row r="1510" spans="1:4">
      <c r="A1510" s="268" t="s">
        <v>3215</v>
      </c>
      <c r="B1510" s="269" t="s">
        <v>3216</v>
      </c>
      <c r="C1510" s="268" t="s">
        <v>1109</v>
      </c>
      <c r="D1510" s="270">
        <v>259.99</v>
      </c>
    </row>
    <row r="1511" spans="1:4">
      <c r="A1511" s="268" t="s">
        <v>3217</v>
      </c>
      <c r="B1511" s="269" t="s">
        <v>3218</v>
      </c>
      <c r="C1511" s="268" t="s">
        <v>119</v>
      </c>
      <c r="D1511" s="270">
        <v>4.8899999999999997</v>
      </c>
    </row>
    <row r="1512" spans="1:4">
      <c r="A1512" s="268" t="s">
        <v>3219</v>
      </c>
      <c r="B1512" s="269" t="s">
        <v>3220</v>
      </c>
      <c r="C1512" s="268" t="s">
        <v>1109</v>
      </c>
      <c r="D1512" s="270">
        <v>91.35</v>
      </c>
    </row>
    <row r="1513" spans="1:4">
      <c r="A1513" s="268" t="s">
        <v>3221</v>
      </c>
      <c r="B1513" s="269" t="s">
        <v>3222</v>
      </c>
      <c r="C1513" s="268" t="s">
        <v>1109</v>
      </c>
      <c r="D1513" s="270">
        <v>100.04</v>
      </c>
    </row>
    <row r="1514" spans="1:4">
      <c r="A1514" s="268" t="s">
        <v>3223</v>
      </c>
      <c r="B1514" s="269" t="s">
        <v>3224</v>
      </c>
      <c r="C1514" s="268" t="s">
        <v>1109</v>
      </c>
      <c r="D1514" s="270">
        <v>294.17</v>
      </c>
    </row>
    <row r="1515" spans="1:4">
      <c r="A1515" s="268" t="s">
        <v>3225</v>
      </c>
      <c r="B1515" s="269" t="s">
        <v>3226</v>
      </c>
      <c r="C1515" s="268" t="s">
        <v>1109</v>
      </c>
      <c r="D1515" s="270">
        <v>334.2</v>
      </c>
    </row>
    <row r="1516" spans="1:4">
      <c r="A1516" s="268" t="s">
        <v>3227</v>
      </c>
      <c r="B1516" s="269" t="s">
        <v>3228</v>
      </c>
      <c r="C1516" s="268" t="s">
        <v>119</v>
      </c>
      <c r="D1516" s="270">
        <v>6.28</v>
      </c>
    </row>
    <row r="1517" spans="1:4">
      <c r="A1517" s="268" t="s">
        <v>3229</v>
      </c>
      <c r="B1517" s="269" t="s">
        <v>3230</v>
      </c>
      <c r="C1517" s="268" t="s">
        <v>1109</v>
      </c>
      <c r="D1517" s="270">
        <v>64.7</v>
      </c>
    </row>
    <row r="1518" spans="1:4">
      <c r="A1518" s="268" t="s">
        <v>3231</v>
      </c>
      <c r="B1518" s="269" t="s">
        <v>3232</v>
      </c>
      <c r="C1518" s="268" t="s">
        <v>1109</v>
      </c>
      <c r="D1518" s="270">
        <v>48.09</v>
      </c>
    </row>
    <row r="1519" spans="1:4">
      <c r="A1519" s="268" t="s">
        <v>3233</v>
      </c>
      <c r="B1519" s="269" t="s">
        <v>3234</v>
      </c>
      <c r="C1519" s="268" t="s">
        <v>1109</v>
      </c>
      <c r="D1519" s="270">
        <v>242.22</v>
      </c>
    </row>
    <row r="1520" spans="1:4">
      <c r="A1520" s="268" t="s">
        <v>3235</v>
      </c>
      <c r="B1520" s="269" t="s">
        <v>3236</v>
      </c>
      <c r="C1520" s="268" t="s">
        <v>1109</v>
      </c>
      <c r="D1520" s="270">
        <v>282.25</v>
      </c>
    </row>
    <row r="1521" spans="1:4">
      <c r="A1521" s="268" t="s">
        <v>3237</v>
      </c>
      <c r="B1521" s="269" t="s">
        <v>3238</v>
      </c>
      <c r="C1521" s="268" t="s">
        <v>119</v>
      </c>
      <c r="D1521" s="270">
        <v>5.31</v>
      </c>
    </row>
    <row r="1522" spans="1:4">
      <c r="A1522" s="268" t="s">
        <v>3239</v>
      </c>
      <c r="B1522" s="269" t="s">
        <v>3240</v>
      </c>
      <c r="C1522" s="268" t="s">
        <v>1109</v>
      </c>
      <c r="D1522" s="270">
        <v>185.71</v>
      </c>
    </row>
    <row r="1523" spans="1:4">
      <c r="A1523" s="268" t="s">
        <v>3241</v>
      </c>
      <c r="B1523" s="269" t="s">
        <v>3242</v>
      </c>
      <c r="C1523" s="268" t="s">
        <v>1109</v>
      </c>
      <c r="D1523" s="270">
        <v>239.21</v>
      </c>
    </row>
    <row r="1524" spans="1:4">
      <c r="A1524" s="268" t="s">
        <v>3243</v>
      </c>
      <c r="B1524" s="269" t="s">
        <v>3244</v>
      </c>
      <c r="C1524" s="268" t="s">
        <v>1109</v>
      </c>
      <c r="D1524" s="270">
        <v>567.12</v>
      </c>
    </row>
    <row r="1525" spans="1:4">
      <c r="A1525" s="268" t="s">
        <v>3245</v>
      </c>
      <c r="B1525" s="269" t="s">
        <v>3246</v>
      </c>
      <c r="C1525" s="268" t="s">
        <v>1109</v>
      </c>
      <c r="D1525" s="270">
        <v>620.37</v>
      </c>
    </row>
    <row r="1526" spans="1:4">
      <c r="A1526" s="268" t="s">
        <v>3247</v>
      </c>
      <c r="B1526" s="269" t="s">
        <v>3248</v>
      </c>
      <c r="C1526" s="268" t="s">
        <v>119</v>
      </c>
      <c r="D1526" s="270">
        <v>11.66</v>
      </c>
    </row>
    <row r="1527" spans="1:4">
      <c r="A1527" s="268" t="s">
        <v>3249</v>
      </c>
      <c r="B1527" s="269" t="s">
        <v>3250</v>
      </c>
      <c r="C1527" s="268" t="s">
        <v>1109</v>
      </c>
      <c r="D1527" s="270">
        <v>110.84</v>
      </c>
    </row>
    <row r="1528" spans="1:4">
      <c r="A1528" s="268" t="s">
        <v>3251</v>
      </c>
      <c r="B1528" s="269" t="s">
        <v>3252</v>
      </c>
      <c r="C1528" s="268" t="s">
        <v>1109</v>
      </c>
      <c r="D1528" s="270">
        <v>138.04</v>
      </c>
    </row>
    <row r="1529" spans="1:4">
      <c r="A1529" s="268" t="s">
        <v>3253</v>
      </c>
      <c r="B1529" s="269" t="s">
        <v>3254</v>
      </c>
      <c r="C1529" s="268" t="s">
        <v>1109</v>
      </c>
      <c r="D1529" s="270">
        <v>354.16</v>
      </c>
    </row>
    <row r="1530" spans="1:4">
      <c r="A1530" s="268" t="s">
        <v>3255</v>
      </c>
      <c r="B1530" s="269" t="s">
        <v>3256</v>
      </c>
      <c r="C1530" s="268" t="s">
        <v>1109</v>
      </c>
      <c r="D1530" s="270">
        <v>394.19</v>
      </c>
    </row>
    <row r="1531" spans="1:4">
      <c r="A1531" s="268" t="s">
        <v>3257</v>
      </c>
      <c r="B1531" s="269" t="s">
        <v>3258</v>
      </c>
      <c r="C1531" s="268" t="s">
        <v>119</v>
      </c>
      <c r="D1531" s="270">
        <v>7.41</v>
      </c>
    </row>
    <row r="1532" spans="1:4">
      <c r="A1532" s="268" t="s">
        <v>3259</v>
      </c>
      <c r="B1532" s="269" t="s">
        <v>3260</v>
      </c>
      <c r="C1532" s="268" t="s">
        <v>1109</v>
      </c>
      <c r="D1532" s="270">
        <v>111.3</v>
      </c>
    </row>
    <row r="1533" spans="1:4">
      <c r="A1533" s="268" t="s">
        <v>3261</v>
      </c>
      <c r="B1533" s="269" t="s">
        <v>3262</v>
      </c>
      <c r="C1533" s="268" t="s">
        <v>1109</v>
      </c>
      <c r="D1533" s="270">
        <v>138.93</v>
      </c>
    </row>
    <row r="1534" spans="1:4">
      <c r="A1534" s="268" t="s">
        <v>3263</v>
      </c>
      <c r="B1534" s="269" t="s">
        <v>3264</v>
      </c>
      <c r="C1534" s="268" t="s">
        <v>1109</v>
      </c>
      <c r="D1534" s="270">
        <v>363.32</v>
      </c>
    </row>
    <row r="1535" spans="1:4">
      <c r="A1535" s="268" t="s">
        <v>3265</v>
      </c>
      <c r="B1535" s="269" t="s">
        <v>3266</v>
      </c>
      <c r="C1535" s="268" t="s">
        <v>1109</v>
      </c>
      <c r="D1535" s="270">
        <v>403.35</v>
      </c>
    </row>
    <row r="1536" spans="1:4">
      <c r="A1536" s="268" t="s">
        <v>3267</v>
      </c>
      <c r="B1536" s="269" t="s">
        <v>3268</v>
      </c>
      <c r="C1536" s="268" t="s">
        <v>119</v>
      </c>
      <c r="D1536" s="270">
        <v>7.58</v>
      </c>
    </row>
    <row r="1537" spans="1:4">
      <c r="A1537" s="268" t="s">
        <v>3269</v>
      </c>
      <c r="B1537" s="269" t="s">
        <v>3270</v>
      </c>
      <c r="C1537" s="268" t="s">
        <v>1109</v>
      </c>
      <c r="D1537" s="270">
        <v>186.16</v>
      </c>
    </row>
    <row r="1538" spans="1:4">
      <c r="A1538" s="268" t="s">
        <v>3271</v>
      </c>
      <c r="B1538" s="269" t="s">
        <v>3272</v>
      </c>
      <c r="C1538" s="268" t="s">
        <v>1109</v>
      </c>
      <c r="D1538" s="270">
        <v>300.25</v>
      </c>
    </row>
    <row r="1539" spans="1:4">
      <c r="A1539" s="268" t="s">
        <v>3273</v>
      </c>
      <c r="B1539" s="269" t="s">
        <v>3274</v>
      </c>
      <c r="C1539" s="268" t="s">
        <v>1109</v>
      </c>
      <c r="D1539" s="270">
        <v>516.38</v>
      </c>
    </row>
    <row r="1540" spans="1:4">
      <c r="A1540" s="268" t="s">
        <v>3275</v>
      </c>
      <c r="B1540" s="269" t="s">
        <v>3276</v>
      </c>
      <c r="C1540" s="268" t="s">
        <v>1109</v>
      </c>
      <c r="D1540" s="270">
        <v>556.41</v>
      </c>
    </row>
    <row r="1541" spans="1:4">
      <c r="A1541" s="268" t="s">
        <v>3277</v>
      </c>
      <c r="B1541" s="269" t="s">
        <v>3278</v>
      </c>
      <c r="C1541" s="268" t="s">
        <v>119</v>
      </c>
      <c r="D1541" s="270">
        <v>10.46</v>
      </c>
    </row>
    <row r="1542" spans="1:4">
      <c r="A1542" s="268" t="s">
        <v>3279</v>
      </c>
      <c r="B1542" s="269" t="s">
        <v>3280</v>
      </c>
      <c r="C1542" s="268" t="s">
        <v>1109</v>
      </c>
      <c r="D1542" s="270">
        <v>72.010000000000005</v>
      </c>
    </row>
    <row r="1543" spans="1:4">
      <c r="A1543" s="268" t="s">
        <v>3281</v>
      </c>
      <c r="B1543" s="269" t="s">
        <v>3282</v>
      </c>
      <c r="C1543" s="268" t="s">
        <v>1109</v>
      </c>
      <c r="D1543" s="270">
        <v>65.72</v>
      </c>
    </row>
    <row r="1544" spans="1:4">
      <c r="A1544" s="268" t="s">
        <v>3283</v>
      </c>
      <c r="B1544" s="269" t="s">
        <v>3284</v>
      </c>
      <c r="C1544" s="268" t="s">
        <v>1109</v>
      </c>
      <c r="D1544" s="270">
        <v>191.23</v>
      </c>
    </row>
    <row r="1545" spans="1:4">
      <c r="A1545" s="268" t="s">
        <v>3285</v>
      </c>
      <c r="B1545" s="269" t="s">
        <v>3286</v>
      </c>
      <c r="C1545" s="268" t="s">
        <v>1109</v>
      </c>
      <c r="D1545" s="270">
        <v>231.26</v>
      </c>
    </row>
    <row r="1546" spans="1:4">
      <c r="A1546" s="268" t="s">
        <v>3287</v>
      </c>
      <c r="B1546" s="269" t="s">
        <v>3288</v>
      </c>
      <c r="C1546" s="268" t="s">
        <v>119</v>
      </c>
      <c r="D1546" s="270">
        <v>4.3499999999999996</v>
      </c>
    </row>
    <row r="1547" spans="1:4">
      <c r="A1547" s="268" t="s">
        <v>3289</v>
      </c>
      <c r="B1547" s="269" t="s">
        <v>3290</v>
      </c>
      <c r="C1547" s="268" t="s">
        <v>1109</v>
      </c>
      <c r="D1547" s="270">
        <v>87.04</v>
      </c>
    </row>
    <row r="1548" spans="1:4">
      <c r="A1548" s="268" t="s">
        <v>3291</v>
      </c>
      <c r="B1548" s="269" t="s">
        <v>3292</v>
      </c>
      <c r="C1548" s="268" t="s">
        <v>1109</v>
      </c>
      <c r="D1548" s="270">
        <v>96.6</v>
      </c>
    </row>
    <row r="1549" spans="1:4">
      <c r="A1549" s="268" t="s">
        <v>3293</v>
      </c>
      <c r="B1549" s="269" t="s">
        <v>3294</v>
      </c>
      <c r="C1549" s="268" t="s">
        <v>1109</v>
      </c>
      <c r="D1549" s="270">
        <v>247.08</v>
      </c>
    </row>
    <row r="1550" spans="1:4">
      <c r="A1550" s="268" t="s">
        <v>3295</v>
      </c>
      <c r="B1550" s="269" t="s">
        <v>3296</v>
      </c>
      <c r="C1550" s="268" t="s">
        <v>1109</v>
      </c>
      <c r="D1550" s="270">
        <v>287.11</v>
      </c>
    </row>
    <row r="1551" spans="1:4">
      <c r="A1551" s="268" t="s">
        <v>3297</v>
      </c>
      <c r="B1551" s="269" t="s">
        <v>3298</v>
      </c>
      <c r="C1551" s="268" t="s">
        <v>119</v>
      </c>
      <c r="D1551" s="270">
        <v>5.4</v>
      </c>
    </row>
    <row r="1552" spans="1:4">
      <c r="A1552" s="268" t="s">
        <v>3299</v>
      </c>
      <c r="B1552" s="269" t="s">
        <v>3300</v>
      </c>
      <c r="C1552" s="268" t="s">
        <v>1109</v>
      </c>
      <c r="D1552" s="270">
        <v>91.77</v>
      </c>
    </row>
    <row r="1553" spans="1:4">
      <c r="A1553" s="268" t="s">
        <v>3301</v>
      </c>
      <c r="B1553" s="269" t="s">
        <v>3302</v>
      </c>
      <c r="C1553" s="268" t="s">
        <v>1109</v>
      </c>
      <c r="D1553" s="270">
        <v>106.3</v>
      </c>
    </row>
    <row r="1554" spans="1:4">
      <c r="A1554" s="268" t="s">
        <v>3303</v>
      </c>
      <c r="B1554" s="269" t="s">
        <v>3304</v>
      </c>
      <c r="C1554" s="268" t="s">
        <v>1109</v>
      </c>
      <c r="D1554" s="270">
        <v>292.47000000000003</v>
      </c>
    </row>
    <row r="1555" spans="1:4">
      <c r="A1555" s="268" t="s">
        <v>3305</v>
      </c>
      <c r="B1555" s="269" t="s">
        <v>3306</v>
      </c>
      <c r="C1555" s="268" t="s">
        <v>1109</v>
      </c>
      <c r="D1555" s="270">
        <v>332.5</v>
      </c>
    </row>
    <row r="1556" spans="1:4">
      <c r="A1556" s="268" t="s">
        <v>3307</v>
      </c>
      <c r="B1556" s="269" t="s">
        <v>3308</v>
      </c>
      <c r="C1556" s="268" t="s">
        <v>119</v>
      </c>
      <c r="D1556" s="270">
        <v>6.25</v>
      </c>
    </row>
    <row r="1557" spans="1:4">
      <c r="A1557" s="268" t="s">
        <v>3309</v>
      </c>
      <c r="B1557" s="269" t="s">
        <v>3310</v>
      </c>
      <c r="C1557" s="268" t="s">
        <v>1109</v>
      </c>
      <c r="D1557" s="270">
        <v>156.69</v>
      </c>
    </row>
    <row r="1558" spans="1:4">
      <c r="A1558" s="268" t="s">
        <v>3311</v>
      </c>
      <c r="B1558" s="269" t="s">
        <v>3312</v>
      </c>
      <c r="C1558" s="268" t="s">
        <v>1109</v>
      </c>
      <c r="D1558" s="270">
        <v>111.17</v>
      </c>
    </row>
    <row r="1559" spans="1:4">
      <c r="A1559" s="268" t="s">
        <v>3313</v>
      </c>
      <c r="B1559" s="269" t="s">
        <v>3314</v>
      </c>
      <c r="C1559" s="268" t="s">
        <v>1109</v>
      </c>
      <c r="D1559" s="270">
        <v>235.71</v>
      </c>
    </row>
    <row r="1560" spans="1:4">
      <c r="A1560" s="268" t="s">
        <v>3315</v>
      </c>
      <c r="B1560" s="269" t="s">
        <v>3316</v>
      </c>
      <c r="C1560" s="268" t="s">
        <v>1109</v>
      </c>
      <c r="D1560" s="270">
        <v>338.29</v>
      </c>
    </row>
    <row r="1561" spans="1:4">
      <c r="A1561" s="268" t="s">
        <v>3317</v>
      </c>
      <c r="B1561" s="269" t="s">
        <v>3318</v>
      </c>
      <c r="C1561" s="268" t="s">
        <v>119</v>
      </c>
      <c r="D1561" s="270">
        <v>6.16</v>
      </c>
    </row>
    <row r="1562" spans="1:4">
      <c r="A1562" s="268" t="s">
        <v>3319</v>
      </c>
      <c r="B1562" s="269" t="s">
        <v>3320</v>
      </c>
      <c r="C1562" s="268" t="s">
        <v>1109</v>
      </c>
      <c r="D1562" s="270">
        <v>172.3</v>
      </c>
    </row>
    <row r="1563" spans="1:4">
      <c r="A1563" s="268" t="s">
        <v>3321</v>
      </c>
      <c r="B1563" s="269" t="s">
        <v>3322</v>
      </c>
      <c r="C1563" s="268" t="s">
        <v>1109</v>
      </c>
      <c r="D1563" s="270">
        <v>143.24</v>
      </c>
    </row>
    <row r="1564" spans="1:4">
      <c r="A1564" s="268" t="s">
        <v>3323</v>
      </c>
      <c r="B1564" s="269" t="s">
        <v>3324</v>
      </c>
      <c r="C1564" s="268" t="s">
        <v>1109</v>
      </c>
      <c r="D1564" s="270">
        <v>292.77</v>
      </c>
    </row>
    <row r="1565" spans="1:4">
      <c r="A1565" s="268" t="s">
        <v>3325</v>
      </c>
      <c r="B1565" s="269" t="s">
        <v>3326</v>
      </c>
      <c r="C1565" s="268" t="s">
        <v>1109</v>
      </c>
      <c r="D1565" s="270">
        <v>395.35</v>
      </c>
    </row>
    <row r="1566" spans="1:4">
      <c r="A1566" s="268" t="s">
        <v>3327</v>
      </c>
      <c r="B1566" s="269" t="s">
        <v>3328</v>
      </c>
      <c r="C1566" s="268" t="s">
        <v>119</v>
      </c>
      <c r="D1566" s="270">
        <v>7.2</v>
      </c>
    </row>
    <row r="1567" spans="1:4">
      <c r="A1567" s="268" t="s">
        <v>3329</v>
      </c>
      <c r="B1567" s="269" t="s">
        <v>3330</v>
      </c>
      <c r="C1567" s="268" t="s">
        <v>1109</v>
      </c>
      <c r="D1567" s="270">
        <v>128.94</v>
      </c>
    </row>
    <row r="1568" spans="1:4">
      <c r="A1568" s="268" t="s">
        <v>3331</v>
      </c>
      <c r="B1568" s="269" t="s">
        <v>3332</v>
      </c>
      <c r="C1568" s="268" t="s">
        <v>1109</v>
      </c>
      <c r="D1568" s="270">
        <v>118.42</v>
      </c>
    </row>
    <row r="1569" spans="1:4">
      <c r="A1569" s="268" t="s">
        <v>3333</v>
      </c>
      <c r="B1569" s="269" t="s">
        <v>3334</v>
      </c>
      <c r="C1569" s="268" t="s">
        <v>1109</v>
      </c>
      <c r="D1569" s="270">
        <v>334.55</v>
      </c>
    </row>
    <row r="1570" spans="1:4">
      <c r="A1570" s="268" t="s">
        <v>3335</v>
      </c>
      <c r="B1570" s="269" t="s">
        <v>3336</v>
      </c>
      <c r="C1570" s="268" t="s">
        <v>1109</v>
      </c>
      <c r="D1570" s="270">
        <v>405.85</v>
      </c>
    </row>
    <row r="1571" spans="1:4">
      <c r="A1571" s="268" t="s">
        <v>3337</v>
      </c>
      <c r="B1571" s="269" t="s">
        <v>3338</v>
      </c>
      <c r="C1571" s="268" t="s">
        <v>119</v>
      </c>
      <c r="D1571" s="270">
        <v>7.39</v>
      </c>
    </row>
    <row r="1572" spans="1:4">
      <c r="A1572" s="268" t="s">
        <v>3339</v>
      </c>
      <c r="B1572" s="269" t="s">
        <v>3340</v>
      </c>
      <c r="C1572" s="268" t="s">
        <v>1109</v>
      </c>
      <c r="D1572" s="270">
        <v>123.68</v>
      </c>
    </row>
    <row r="1573" spans="1:4">
      <c r="A1573" s="268" t="s">
        <v>3341</v>
      </c>
      <c r="B1573" s="269" t="s">
        <v>3342</v>
      </c>
      <c r="C1573" s="268" t="s">
        <v>1109</v>
      </c>
      <c r="D1573" s="270">
        <v>107.61</v>
      </c>
    </row>
    <row r="1574" spans="1:4">
      <c r="A1574" s="268" t="s">
        <v>3343</v>
      </c>
      <c r="B1574" s="269" t="s">
        <v>3344</v>
      </c>
      <c r="C1574" s="268" t="s">
        <v>1109</v>
      </c>
      <c r="D1574" s="270">
        <v>255.24</v>
      </c>
    </row>
    <row r="1575" spans="1:4">
      <c r="A1575" s="268" t="s">
        <v>3345</v>
      </c>
      <c r="B1575" s="269" t="s">
        <v>3346</v>
      </c>
      <c r="C1575" s="268" t="s">
        <v>1109</v>
      </c>
      <c r="D1575" s="270">
        <v>326.55</v>
      </c>
    </row>
    <row r="1576" spans="1:4">
      <c r="A1576" s="268" t="s">
        <v>3347</v>
      </c>
      <c r="B1576" s="269" t="s">
        <v>3348</v>
      </c>
      <c r="C1576" s="268" t="s">
        <v>1109</v>
      </c>
      <c r="D1576" s="270">
        <v>103.59</v>
      </c>
    </row>
    <row r="1577" spans="1:4">
      <c r="A1577" s="268" t="s">
        <v>3349</v>
      </c>
      <c r="B1577" s="269" t="s">
        <v>3350</v>
      </c>
      <c r="C1577" s="268" t="s">
        <v>1109</v>
      </c>
      <c r="D1577" s="270">
        <v>130.6</v>
      </c>
    </row>
    <row r="1578" spans="1:4">
      <c r="A1578" s="268" t="s">
        <v>3351</v>
      </c>
      <c r="B1578" s="269" t="s">
        <v>3352</v>
      </c>
      <c r="C1578" s="268" t="s">
        <v>1109</v>
      </c>
      <c r="D1578" s="270">
        <v>275</v>
      </c>
    </row>
    <row r="1579" spans="1:4">
      <c r="A1579" s="268" t="s">
        <v>3353</v>
      </c>
      <c r="B1579" s="269" t="s">
        <v>3354</v>
      </c>
      <c r="C1579" s="268" t="s">
        <v>1109</v>
      </c>
      <c r="D1579" s="270">
        <v>315.02999999999997</v>
      </c>
    </row>
    <row r="1580" spans="1:4">
      <c r="A1580" s="268" t="s">
        <v>3355</v>
      </c>
      <c r="B1580" s="269" t="s">
        <v>3356</v>
      </c>
      <c r="C1580" s="268" t="s">
        <v>119</v>
      </c>
      <c r="D1580" s="270">
        <v>5.73</v>
      </c>
    </row>
    <row r="1581" spans="1:4">
      <c r="A1581" s="268" t="s">
        <v>3357</v>
      </c>
      <c r="B1581" s="269" t="s">
        <v>3358</v>
      </c>
      <c r="C1581" s="268" t="s">
        <v>1109</v>
      </c>
      <c r="D1581" s="270">
        <v>96.03</v>
      </c>
    </row>
    <row r="1582" spans="1:4">
      <c r="A1582" s="268" t="s">
        <v>3359</v>
      </c>
      <c r="B1582" s="269" t="s">
        <v>3360</v>
      </c>
      <c r="C1582" s="268" t="s">
        <v>1109</v>
      </c>
      <c r="D1582" s="270">
        <v>115.06</v>
      </c>
    </row>
    <row r="1583" spans="1:4">
      <c r="A1583" s="268" t="s">
        <v>3361</v>
      </c>
      <c r="B1583" s="269" t="s">
        <v>3362</v>
      </c>
      <c r="C1583" s="268" t="s">
        <v>1109</v>
      </c>
      <c r="D1583" s="270">
        <v>259.45</v>
      </c>
    </row>
    <row r="1584" spans="1:4">
      <c r="A1584" s="268" t="s">
        <v>3363</v>
      </c>
      <c r="B1584" s="269" t="s">
        <v>3364</v>
      </c>
      <c r="C1584" s="268" t="s">
        <v>1109</v>
      </c>
      <c r="D1584" s="270">
        <v>299.48</v>
      </c>
    </row>
    <row r="1585" spans="1:4">
      <c r="A1585" s="268" t="s">
        <v>3365</v>
      </c>
      <c r="B1585" s="269" t="s">
        <v>3366</v>
      </c>
      <c r="C1585" s="268" t="s">
        <v>119</v>
      </c>
      <c r="D1585" s="270">
        <v>5.63</v>
      </c>
    </row>
    <row r="1586" spans="1:4">
      <c r="A1586" s="268" t="s">
        <v>3367</v>
      </c>
      <c r="B1586" s="269" t="s">
        <v>3368</v>
      </c>
      <c r="C1586" s="268" t="s">
        <v>1109</v>
      </c>
      <c r="D1586" s="270">
        <v>106.02</v>
      </c>
    </row>
    <row r="1587" spans="1:4">
      <c r="A1587" s="268" t="s">
        <v>3369</v>
      </c>
      <c r="B1587" s="269" t="s">
        <v>3370</v>
      </c>
      <c r="C1587" s="268" t="s">
        <v>1109</v>
      </c>
      <c r="D1587" s="270">
        <v>119.17</v>
      </c>
    </row>
    <row r="1588" spans="1:4">
      <c r="A1588" s="268" t="s">
        <v>3371</v>
      </c>
      <c r="B1588" s="269" t="s">
        <v>3372</v>
      </c>
      <c r="C1588" s="268" t="s">
        <v>1109</v>
      </c>
      <c r="D1588" s="270">
        <v>297.07</v>
      </c>
    </row>
    <row r="1589" spans="1:4">
      <c r="A1589" s="268" t="s">
        <v>3373</v>
      </c>
      <c r="B1589" s="269" t="s">
        <v>3374</v>
      </c>
      <c r="C1589" s="268" t="s">
        <v>1109</v>
      </c>
      <c r="D1589" s="270">
        <v>337.1</v>
      </c>
    </row>
    <row r="1590" spans="1:4">
      <c r="A1590" s="268" t="s">
        <v>3375</v>
      </c>
      <c r="B1590" s="269" t="s">
        <v>3376</v>
      </c>
      <c r="C1590" s="268" t="s">
        <v>119</v>
      </c>
      <c r="D1590" s="270">
        <v>6.14</v>
      </c>
    </row>
    <row r="1591" spans="1:4">
      <c r="A1591" s="268" t="s">
        <v>3377</v>
      </c>
      <c r="B1591" s="269" t="s">
        <v>3378</v>
      </c>
      <c r="C1591" s="268" t="s">
        <v>1109</v>
      </c>
      <c r="D1591" s="270">
        <v>106.02</v>
      </c>
    </row>
    <row r="1592" spans="1:4">
      <c r="A1592" s="268" t="s">
        <v>3379</v>
      </c>
      <c r="B1592" s="269" t="s">
        <v>3380</v>
      </c>
      <c r="C1592" s="268" t="s">
        <v>1109</v>
      </c>
      <c r="D1592" s="270">
        <v>119.17</v>
      </c>
    </row>
    <row r="1593" spans="1:4">
      <c r="A1593" s="268" t="s">
        <v>3381</v>
      </c>
      <c r="B1593" s="269" t="s">
        <v>3382</v>
      </c>
      <c r="C1593" s="268" t="s">
        <v>1109</v>
      </c>
      <c r="D1593" s="270">
        <v>297.07</v>
      </c>
    </row>
    <row r="1594" spans="1:4">
      <c r="A1594" s="268" t="s">
        <v>3383</v>
      </c>
      <c r="B1594" s="269" t="s">
        <v>3384</v>
      </c>
      <c r="C1594" s="268" t="s">
        <v>1109</v>
      </c>
      <c r="D1594" s="270">
        <v>337.1</v>
      </c>
    </row>
    <row r="1595" spans="1:4">
      <c r="A1595" s="268" t="s">
        <v>3385</v>
      </c>
      <c r="B1595" s="269" t="s">
        <v>3386</v>
      </c>
      <c r="C1595" s="268" t="s">
        <v>119</v>
      </c>
      <c r="D1595" s="270">
        <v>6.14</v>
      </c>
    </row>
    <row r="1596" spans="1:4" ht="28.5">
      <c r="A1596" s="268" t="s">
        <v>3387</v>
      </c>
      <c r="B1596" s="269" t="s">
        <v>3388</v>
      </c>
      <c r="C1596" s="268" t="s">
        <v>1109</v>
      </c>
      <c r="D1596" s="270">
        <v>90.39</v>
      </c>
    </row>
    <row r="1597" spans="1:4" ht="28.5">
      <c r="A1597" s="268" t="s">
        <v>3389</v>
      </c>
      <c r="B1597" s="269" t="s">
        <v>3390</v>
      </c>
      <c r="C1597" s="268" t="s">
        <v>1109</v>
      </c>
      <c r="D1597" s="270">
        <v>103.48</v>
      </c>
    </row>
    <row r="1598" spans="1:4" ht="28.5">
      <c r="A1598" s="268" t="s">
        <v>3391</v>
      </c>
      <c r="B1598" s="269" t="s">
        <v>3392</v>
      </c>
      <c r="C1598" s="268" t="s">
        <v>1109</v>
      </c>
      <c r="D1598" s="270">
        <v>253.96</v>
      </c>
    </row>
    <row r="1599" spans="1:4">
      <c r="A1599" s="268" t="s">
        <v>3393</v>
      </c>
      <c r="B1599" s="269" t="s">
        <v>3394</v>
      </c>
      <c r="C1599" s="268" t="s">
        <v>1109</v>
      </c>
      <c r="D1599" s="270">
        <v>293.99</v>
      </c>
    </row>
    <row r="1600" spans="1:4" ht="28.5">
      <c r="A1600" s="268" t="s">
        <v>3395</v>
      </c>
      <c r="B1600" s="269" t="s">
        <v>3396</v>
      </c>
      <c r="C1600" s="268" t="s">
        <v>119</v>
      </c>
      <c r="D1600" s="270">
        <v>5.53</v>
      </c>
    </row>
    <row r="1601" spans="1:4">
      <c r="A1601" s="268" t="s">
        <v>3397</v>
      </c>
      <c r="B1601" s="269" t="s">
        <v>3398</v>
      </c>
      <c r="C1601" s="268" t="s">
        <v>1109</v>
      </c>
      <c r="D1601" s="270">
        <v>261.2</v>
      </c>
    </row>
    <row r="1602" spans="1:4">
      <c r="A1602" s="268" t="s">
        <v>3399</v>
      </c>
      <c r="B1602" s="269" t="s">
        <v>3400</v>
      </c>
      <c r="C1602" s="268" t="s">
        <v>1109</v>
      </c>
      <c r="D1602" s="270">
        <v>444</v>
      </c>
    </row>
    <row r="1603" spans="1:4">
      <c r="A1603" s="268" t="s">
        <v>3401</v>
      </c>
      <c r="B1603" s="269" t="s">
        <v>3402</v>
      </c>
      <c r="C1603" s="268" t="s">
        <v>1109</v>
      </c>
      <c r="D1603" s="270">
        <v>614.24</v>
      </c>
    </row>
    <row r="1604" spans="1:4">
      <c r="A1604" s="268" t="s">
        <v>3403</v>
      </c>
      <c r="B1604" s="269" t="s">
        <v>3404</v>
      </c>
      <c r="C1604" s="268" t="s">
        <v>1109</v>
      </c>
      <c r="D1604" s="270">
        <v>654.27</v>
      </c>
    </row>
    <row r="1605" spans="1:4">
      <c r="A1605" s="268" t="s">
        <v>3405</v>
      </c>
      <c r="B1605" s="269" t="s">
        <v>3406</v>
      </c>
      <c r="C1605" s="268" t="s">
        <v>119</v>
      </c>
      <c r="D1605" s="270">
        <v>12.3</v>
      </c>
    </row>
    <row r="1606" spans="1:4">
      <c r="A1606" s="268" t="s">
        <v>3407</v>
      </c>
      <c r="B1606" s="269" t="s">
        <v>3408</v>
      </c>
      <c r="C1606" s="268" t="s">
        <v>1109</v>
      </c>
      <c r="D1606" s="270">
        <v>261.2</v>
      </c>
    </row>
    <row r="1607" spans="1:4">
      <c r="A1607" s="268" t="s">
        <v>3409</v>
      </c>
      <c r="B1607" s="269" t="s">
        <v>3410</v>
      </c>
      <c r="C1607" s="268" t="s">
        <v>1109</v>
      </c>
      <c r="D1607" s="270">
        <v>444</v>
      </c>
    </row>
    <row r="1608" spans="1:4">
      <c r="A1608" s="268" t="s">
        <v>3411</v>
      </c>
      <c r="B1608" s="269" t="s">
        <v>3412</v>
      </c>
      <c r="C1608" s="268" t="s">
        <v>1109</v>
      </c>
      <c r="D1608" s="270">
        <v>753.61</v>
      </c>
    </row>
    <row r="1609" spans="1:4">
      <c r="A1609" s="268" t="s">
        <v>3413</v>
      </c>
      <c r="B1609" s="269" t="s">
        <v>3414</v>
      </c>
      <c r="C1609" s="268" t="s">
        <v>1109</v>
      </c>
      <c r="D1609" s="270">
        <v>793.64</v>
      </c>
    </row>
    <row r="1610" spans="1:4">
      <c r="A1610" s="268" t="s">
        <v>3415</v>
      </c>
      <c r="B1610" s="269" t="s">
        <v>3416</v>
      </c>
      <c r="C1610" s="268" t="s">
        <v>1109</v>
      </c>
      <c r="D1610" s="270">
        <v>97.08</v>
      </c>
    </row>
    <row r="1611" spans="1:4">
      <c r="A1611" s="268" t="s">
        <v>3417</v>
      </c>
      <c r="B1611" s="269" t="s">
        <v>3418</v>
      </c>
      <c r="C1611" s="268" t="s">
        <v>1109</v>
      </c>
      <c r="D1611" s="270">
        <v>117.23</v>
      </c>
    </row>
    <row r="1612" spans="1:4">
      <c r="A1612" s="268" t="s">
        <v>3419</v>
      </c>
      <c r="B1612" s="269" t="s">
        <v>3420</v>
      </c>
      <c r="C1612" s="268" t="s">
        <v>1109</v>
      </c>
      <c r="D1612" s="270">
        <v>266.76</v>
      </c>
    </row>
    <row r="1613" spans="1:4">
      <c r="A1613" s="268" t="s">
        <v>3421</v>
      </c>
      <c r="B1613" s="269" t="s">
        <v>3422</v>
      </c>
      <c r="C1613" s="268" t="s">
        <v>1109</v>
      </c>
      <c r="D1613" s="270">
        <v>306.79000000000002</v>
      </c>
    </row>
    <row r="1614" spans="1:4" ht="28.5">
      <c r="A1614" s="268" t="s">
        <v>3423</v>
      </c>
      <c r="B1614" s="269" t="s">
        <v>3424</v>
      </c>
      <c r="C1614" s="268" t="s">
        <v>1109</v>
      </c>
      <c r="D1614" s="270">
        <v>118.2</v>
      </c>
    </row>
    <row r="1615" spans="1:4" ht="28.5">
      <c r="A1615" s="268" t="s">
        <v>3425</v>
      </c>
      <c r="B1615" s="269" t="s">
        <v>3426</v>
      </c>
      <c r="C1615" s="268" t="s">
        <v>1109</v>
      </c>
      <c r="D1615" s="270">
        <v>149.05000000000001</v>
      </c>
    </row>
    <row r="1616" spans="1:4" ht="28.5">
      <c r="A1616" s="268" t="s">
        <v>3427</v>
      </c>
      <c r="B1616" s="269" t="s">
        <v>3428</v>
      </c>
      <c r="C1616" s="268" t="s">
        <v>1109</v>
      </c>
      <c r="D1616" s="270">
        <v>472.5</v>
      </c>
    </row>
    <row r="1617" spans="1:4" ht="28.5">
      <c r="A1617" s="268" t="s">
        <v>3429</v>
      </c>
      <c r="B1617" s="269" t="s">
        <v>3430</v>
      </c>
      <c r="C1617" s="268" t="s">
        <v>1109</v>
      </c>
      <c r="D1617" s="270">
        <v>512.52</v>
      </c>
    </row>
    <row r="1618" spans="1:4" ht="28.5">
      <c r="A1618" s="268" t="s">
        <v>3431</v>
      </c>
      <c r="B1618" s="269" t="s">
        <v>3432</v>
      </c>
      <c r="C1618" s="268" t="s">
        <v>119</v>
      </c>
      <c r="D1618" s="270">
        <v>9.64</v>
      </c>
    </row>
    <row r="1619" spans="1:4" ht="28.5">
      <c r="A1619" s="268" t="s">
        <v>3433</v>
      </c>
      <c r="B1619" s="269" t="s">
        <v>3434</v>
      </c>
      <c r="C1619" s="268" t="s">
        <v>1109</v>
      </c>
      <c r="D1619" s="270">
        <v>121.13</v>
      </c>
    </row>
    <row r="1620" spans="1:4" ht="28.5">
      <c r="A1620" s="268" t="s">
        <v>3435</v>
      </c>
      <c r="B1620" s="269" t="s">
        <v>3436</v>
      </c>
      <c r="C1620" s="268" t="s">
        <v>1109</v>
      </c>
      <c r="D1620" s="270">
        <v>154.63999999999999</v>
      </c>
    </row>
    <row r="1621" spans="1:4" ht="28.5">
      <c r="A1621" s="268" t="s">
        <v>3437</v>
      </c>
      <c r="B1621" s="269" t="s">
        <v>3438</v>
      </c>
      <c r="C1621" s="268" t="s">
        <v>1109</v>
      </c>
      <c r="D1621" s="270">
        <v>478.09</v>
      </c>
    </row>
    <row r="1622" spans="1:4" ht="28.5">
      <c r="A1622" s="268" t="s">
        <v>3439</v>
      </c>
      <c r="B1622" s="269" t="s">
        <v>3440</v>
      </c>
      <c r="C1622" s="268" t="s">
        <v>1109</v>
      </c>
      <c r="D1622" s="270">
        <v>518.12</v>
      </c>
    </row>
    <row r="1623" spans="1:4" ht="28.5">
      <c r="A1623" s="268" t="s">
        <v>3441</v>
      </c>
      <c r="B1623" s="269" t="s">
        <v>3442</v>
      </c>
      <c r="C1623" s="268" t="s">
        <v>119</v>
      </c>
      <c r="D1623" s="270">
        <v>9.74</v>
      </c>
    </row>
    <row r="1624" spans="1:4">
      <c r="A1624" s="268" t="s">
        <v>3443</v>
      </c>
      <c r="B1624" s="269" t="s">
        <v>3444</v>
      </c>
      <c r="C1624" s="268" t="s">
        <v>1109</v>
      </c>
      <c r="D1624" s="270">
        <v>41.47</v>
      </c>
    </row>
    <row r="1625" spans="1:4">
      <c r="A1625" s="268" t="s">
        <v>3445</v>
      </c>
      <c r="B1625" s="269" t="s">
        <v>3446</v>
      </c>
      <c r="C1625" s="268" t="s">
        <v>1109</v>
      </c>
      <c r="D1625" s="270">
        <v>2.95</v>
      </c>
    </row>
    <row r="1626" spans="1:4">
      <c r="A1626" s="268" t="s">
        <v>3447</v>
      </c>
      <c r="B1626" s="269" t="s">
        <v>3448</v>
      </c>
      <c r="C1626" s="268" t="s">
        <v>1109</v>
      </c>
      <c r="D1626" s="270">
        <v>2.95</v>
      </c>
    </row>
    <row r="1627" spans="1:4">
      <c r="A1627" s="268" t="s">
        <v>3449</v>
      </c>
      <c r="B1627" s="269" t="s">
        <v>3450</v>
      </c>
      <c r="C1627" s="268" t="s">
        <v>1109</v>
      </c>
      <c r="D1627" s="270">
        <v>42.98</v>
      </c>
    </row>
    <row r="1628" spans="1:4">
      <c r="A1628" s="268" t="s">
        <v>3451</v>
      </c>
      <c r="B1628" s="269" t="s">
        <v>3452</v>
      </c>
      <c r="C1628" s="268" t="s">
        <v>1109</v>
      </c>
      <c r="D1628" s="270">
        <v>32.200000000000003</v>
      </c>
    </row>
    <row r="1629" spans="1:4">
      <c r="A1629" s="268" t="s">
        <v>3453</v>
      </c>
      <c r="B1629" s="269" t="s">
        <v>3454</v>
      </c>
      <c r="C1629" s="268" t="s">
        <v>1109</v>
      </c>
      <c r="D1629" s="270">
        <v>7.68</v>
      </c>
    </row>
    <row r="1630" spans="1:4">
      <c r="A1630" s="268" t="s">
        <v>3455</v>
      </c>
      <c r="B1630" s="269" t="s">
        <v>3456</v>
      </c>
      <c r="C1630" s="268" t="s">
        <v>1109</v>
      </c>
      <c r="D1630" s="270">
        <v>11.52</v>
      </c>
    </row>
    <row r="1631" spans="1:4">
      <c r="A1631" s="268" t="s">
        <v>3457</v>
      </c>
      <c r="B1631" s="269" t="s">
        <v>3458</v>
      </c>
      <c r="C1631" s="268" t="s">
        <v>1109</v>
      </c>
      <c r="D1631" s="270">
        <v>39.49</v>
      </c>
    </row>
    <row r="1632" spans="1:4">
      <c r="A1632" s="268" t="s">
        <v>3459</v>
      </c>
      <c r="B1632" s="269" t="s">
        <v>3460</v>
      </c>
      <c r="C1632" s="268" t="s">
        <v>1109</v>
      </c>
      <c r="D1632" s="270">
        <v>29.42</v>
      </c>
    </row>
    <row r="1633" spans="1:4">
      <c r="A1633" s="268" t="s">
        <v>3461</v>
      </c>
      <c r="B1633" s="269" t="s">
        <v>3462</v>
      </c>
      <c r="C1633" s="268" t="s">
        <v>1109</v>
      </c>
      <c r="D1633" s="270">
        <v>2.64</v>
      </c>
    </row>
    <row r="1634" spans="1:4">
      <c r="A1634" s="268" t="s">
        <v>3463</v>
      </c>
      <c r="B1634" s="269" t="s">
        <v>3464</v>
      </c>
      <c r="C1634" s="268" t="s">
        <v>1109</v>
      </c>
      <c r="D1634" s="270">
        <v>9.56</v>
      </c>
    </row>
    <row r="1635" spans="1:4">
      <c r="A1635" s="268" t="s">
        <v>3465</v>
      </c>
      <c r="B1635" s="269" t="s">
        <v>3466</v>
      </c>
      <c r="C1635" s="268" t="s">
        <v>1109</v>
      </c>
      <c r="D1635" s="270">
        <v>37.520000000000003</v>
      </c>
    </row>
    <row r="1636" spans="1:4">
      <c r="A1636" s="268" t="s">
        <v>3467</v>
      </c>
      <c r="B1636" s="269" t="s">
        <v>3468</v>
      </c>
      <c r="C1636" s="268" t="s">
        <v>1109</v>
      </c>
      <c r="D1636" s="270">
        <v>62.61</v>
      </c>
    </row>
    <row r="1637" spans="1:4">
      <c r="A1637" s="268" t="s">
        <v>3469</v>
      </c>
      <c r="B1637" s="269" t="s">
        <v>3470</v>
      </c>
      <c r="C1637" s="268" t="s">
        <v>1109</v>
      </c>
      <c r="D1637" s="270">
        <v>27.72</v>
      </c>
    </row>
    <row r="1638" spans="1:4">
      <c r="A1638" s="268" t="s">
        <v>3471</v>
      </c>
      <c r="B1638" s="269" t="s">
        <v>3472</v>
      </c>
      <c r="C1638" s="268" t="s">
        <v>1109</v>
      </c>
      <c r="D1638" s="270">
        <v>115.75</v>
      </c>
    </row>
    <row r="1639" spans="1:4">
      <c r="A1639" s="268" t="s">
        <v>3473</v>
      </c>
      <c r="B1639" s="269" t="s">
        <v>3474</v>
      </c>
      <c r="C1639" s="268" t="s">
        <v>1109</v>
      </c>
      <c r="D1639" s="270">
        <v>163.51</v>
      </c>
    </row>
    <row r="1640" spans="1:4">
      <c r="A1640" s="268" t="s">
        <v>3475</v>
      </c>
      <c r="B1640" s="269" t="s">
        <v>3476</v>
      </c>
      <c r="C1640" s="268" t="s">
        <v>1109</v>
      </c>
      <c r="D1640" s="270">
        <v>70.95</v>
      </c>
    </row>
    <row r="1641" spans="1:4">
      <c r="A1641" s="268" t="s">
        <v>3477</v>
      </c>
      <c r="B1641" s="269" t="s">
        <v>3478</v>
      </c>
      <c r="C1641" s="268" t="s">
        <v>1109</v>
      </c>
      <c r="D1641" s="270">
        <v>43.31</v>
      </c>
    </row>
    <row r="1642" spans="1:4">
      <c r="A1642" s="268" t="s">
        <v>3479</v>
      </c>
      <c r="B1642" s="269" t="s">
        <v>3480</v>
      </c>
      <c r="C1642" s="268" t="s">
        <v>1109</v>
      </c>
      <c r="D1642" s="270">
        <v>131.34</v>
      </c>
    </row>
    <row r="1643" spans="1:4">
      <c r="A1643" s="268" t="s">
        <v>3481</v>
      </c>
      <c r="B1643" s="269" t="s">
        <v>3482</v>
      </c>
      <c r="C1643" s="268" t="s">
        <v>1109</v>
      </c>
      <c r="D1643" s="270">
        <v>179.1</v>
      </c>
    </row>
    <row r="1644" spans="1:4">
      <c r="A1644" s="268" t="s">
        <v>3483</v>
      </c>
      <c r="B1644" s="269" t="s">
        <v>3484</v>
      </c>
      <c r="C1644" s="268" t="s">
        <v>1109</v>
      </c>
      <c r="D1644" s="270">
        <v>76.510000000000005</v>
      </c>
    </row>
    <row r="1645" spans="1:4">
      <c r="A1645" s="268" t="s">
        <v>3485</v>
      </c>
      <c r="B1645" s="269" t="s">
        <v>3486</v>
      </c>
      <c r="C1645" s="268" t="s">
        <v>1109</v>
      </c>
      <c r="D1645" s="270">
        <v>53.7</v>
      </c>
    </row>
    <row r="1646" spans="1:4">
      <c r="A1646" s="268" t="s">
        <v>3487</v>
      </c>
      <c r="B1646" s="269" t="s">
        <v>3488</v>
      </c>
      <c r="C1646" s="268" t="s">
        <v>1109</v>
      </c>
      <c r="D1646" s="270">
        <v>187.22</v>
      </c>
    </row>
    <row r="1647" spans="1:4">
      <c r="A1647" s="268" t="s">
        <v>3489</v>
      </c>
      <c r="B1647" s="269" t="s">
        <v>3490</v>
      </c>
      <c r="C1647" s="268" t="s">
        <v>1109</v>
      </c>
      <c r="D1647" s="270">
        <v>234.98</v>
      </c>
    </row>
    <row r="1648" spans="1:4">
      <c r="A1648" s="268" t="s">
        <v>3491</v>
      </c>
      <c r="B1648" s="269" t="s">
        <v>3492</v>
      </c>
      <c r="C1648" s="268" t="s">
        <v>1109</v>
      </c>
      <c r="D1648" s="270">
        <v>92.29</v>
      </c>
    </row>
    <row r="1649" spans="1:4">
      <c r="A1649" s="268" t="s">
        <v>3493</v>
      </c>
      <c r="B1649" s="269" t="s">
        <v>3494</v>
      </c>
      <c r="C1649" s="268" t="s">
        <v>1109</v>
      </c>
      <c r="D1649" s="270">
        <v>83.17</v>
      </c>
    </row>
    <row r="1650" spans="1:4">
      <c r="A1650" s="268" t="s">
        <v>3495</v>
      </c>
      <c r="B1650" s="269" t="s">
        <v>3496</v>
      </c>
      <c r="C1650" s="268" t="s">
        <v>1109</v>
      </c>
      <c r="D1650" s="270">
        <v>349.23</v>
      </c>
    </row>
    <row r="1651" spans="1:4">
      <c r="A1651" s="268" t="s">
        <v>3497</v>
      </c>
      <c r="B1651" s="269" t="s">
        <v>3498</v>
      </c>
      <c r="C1651" s="268" t="s">
        <v>1109</v>
      </c>
      <c r="D1651" s="270">
        <v>396.99</v>
      </c>
    </row>
    <row r="1652" spans="1:4">
      <c r="A1652" s="268" t="s">
        <v>3499</v>
      </c>
      <c r="B1652" s="269" t="s">
        <v>3500</v>
      </c>
      <c r="C1652" s="268" t="s">
        <v>1109</v>
      </c>
      <c r="D1652" s="270">
        <v>92.5</v>
      </c>
    </row>
    <row r="1653" spans="1:4">
      <c r="A1653" s="268" t="s">
        <v>3501</v>
      </c>
      <c r="B1653" s="269" t="s">
        <v>3502</v>
      </c>
      <c r="C1653" s="268" t="s">
        <v>1109</v>
      </c>
      <c r="D1653" s="270">
        <v>107.82</v>
      </c>
    </row>
    <row r="1654" spans="1:4">
      <c r="A1654" s="268" t="s">
        <v>3503</v>
      </c>
      <c r="B1654" s="269" t="s">
        <v>3504</v>
      </c>
      <c r="C1654" s="268" t="s">
        <v>1109</v>
      </c>
      <c r="D1654" s="270">
        <v>131.63999999999999</v>
      </c>
    </row>
    <row r="1655" spans="1:4">
      <c r="A1655" s="268" t="s">
        <v>3505</v>
      </c>
      <c r="B1655" s="269" t="s">
        <v>3506</v>
      </c>
      <c r="C1655" s="268" t="s">
        <v>1109</v>
      </c>
      <c r="D1655" s="270">
        <v>171.67</v>
      </c>
    </row>
    <row r="1656" spans="1:4">
      <c r="A1656" s="268" t="s">
        <v>3507</v>
      </c>
      <c r="B1656" s="269" t="s">
        <v>3508</v>
      </c>
      <c r="C1656" s="268" t="s">
        <v>1109</v>
      </c>
      <c r="D1656" s="270">
        <v>180.35</v>
      </c>
    </row>
    <row r="1657" spans="1:4">
      <c r="A1657" s="268" t="s">
        <v>3509</v>
      </c>
      <c r="B1657" s="269" t="s">
        <v>3510</v>
      </c>
      <c r="C1657" s="268" t="s">
        <v>1109</v>
      </c>
      <c r="D1657" s="270">
        <v>288.31</v>
      </c>
    </row>
    <row r="1658" spans="1:4">
      <c r="A1658" s="268" t="s">
        <v>3511</v>
      </c>
      <c r="B1658" s="269" t="s">
        <v>3512</v>
      </c>
      <c r="C1658" s="268" t="s">
        <v>1109</v>
      </c>
      <c r="D1658" s="270">
        <v>360.74</v>
      </c>
    </row>
    <row r="1659" spans="1:4">
      <c r="A1659" s="268" t="s">
        <v>3513</v>
      </c>
      <c r="B1659" s="269" t="s">
        <v>3514</v>
      </c>
      <c r="C1659" s="268" t="s">
        <v>1109</v>
      </c>
      <c r="D1659" s="270">
        <v>400.77</v>
      </c>
    </row>
    <row r="1660" spans="1:4">
      <c r="A1660" s="268" t="s">
        <v>3515</v>
      </c>
      <c r="B1660" s="269" t="s">
        <v>3516</v>
      </c>
      <c r="C1660" s="268" t="s">
        <v>1109</v>
      </c>
      <c r="D1660" s="270">
        <v>51.43</v>
      </c>
    </row>
    <row r="1661" spans="1:4">
      <c r="A1661" s="268" t="s">
        <v>3517</v>
      </c>
      <c r="B1661" s="269" t="s">
        <v>3518</v>
      </c>
      <c r="C1661" s="268" t="s">
        <v>1109</v>
      </c>
      <c r="D1661" s="270">
        <v>20.190000000000001</v>
      </c>
    </row>
    <row r="1662" spans="1:4">
      <c r="A1662" s="268" t="s">
        <v>3519</v>
      </c>
      <c r="B1662" s="269" t="s">
        <v>3520</v>
      </c>
      <c r="C1662" s="268" t="s">
        <v>1109</v>
      </c>
      <c r="D1662" s="270">
        <v>74.63</v>
      </c>
    </row>
    <row r="1663" spans="1:4">
      <c r="A1663" s="268" t="s">
        <v>3521</v>
      </c>
      <c r="B1663" s="269" t="s">
        <v>3522</v>
      </c>
      <c r="C1663" s="268" t="s">
        <v>1109</v>
      </c>
      <c r="D1663" s="270">
        <v>114.65</v>
      </c>
    </row>
    <row r="1664" spans="1:4">
      <c r="A1664" s="268" t="s">
        <v>3523</v>
      </c>
      <c r="B1664" s="269" t="s">
        <v>3524</v>
      </c>
      <c r="C1664" s="268" t="s">
        <v>1109</v>
      </c>
      <c r="D1664" s="270">
        <v>45.92</v>
      </c>
    </row>
    <row r="1665" spans="1:4">
      <c r="A1665" s="268" t="s">
        <v>3525</v>
      </c>
      <c r="B1665" s="269" t="s">
        <v>3526</v>
      </c>
      <c r="C1665" s="268" t="s">
        <v>1109</v>
      </c>
      <c r="D1665" s="270">
        <v>10.43</v>
      </c>
    </row>
    <row r="1666" spans="1:4">
      <c r="A1666" s="268" t="s">
        <v>3527</v>
      </c>
      <c r="B1666" s="269" t="s">
        <v>3528</v>
      </c>
      <c r="C1666" s="268" t="s">
        <v>1109</v>
      </c>
      <c r="D1666" s="270">
        <v>18</v>
      </c>
    </row>
    <row r="1667" spans="1:4">
      <c r="A1667" s="268" t="s">
        <v>3529</v>
      </c>
      <c r="B1667" s="269" t="s">
        <v>3530</v>
      </c>
      <c r="C1667" s="268" t="s">
        <v>1109</v>
      </c>
      <c r="D1667" s="270">
        <v>58.03</v>
      </c>
    </row>
    <row r="1668" spans="1:4">
      <c r="A1668" s="268" t="s">
        <v>3531</v>
      </c>
      <c r="B1668" s="269" t="s">
        <v>3532</v>
      </c>
      <c r="C1668" s="268" t="s">
        <v>1109</v>
      </c>
      <c r="D1668" s="270">
        <v>49.2</v>
      </c>
    </row>
    <row r="1669" spans="1:4">
      <c r="A1669" s="268" t="s">
        <v>3533</v>
      </c>
      <c r="B1669" s="269" t="s">
        <v>3534</v>
      </c>
      <c r="C1669" s="268" t="s">
        <v>1109</v>
      </c>
      <c r="D1669" s="270">
        <v>16.57</v>
      </c>
    </row>
    <row r="1670" spans="1:4">
      <c r="A1670" s="268" t="s">
        <v>3535</v>
      </c>
      <c r="B1670" s="269" t="s">
        <v>3536</v>
      </c>
      <c r="C1670" s="268" t="s">
        <v>1109</v>
      </c>
      <c r="D1670" s="270">
        <v>29.9</v>
      </c>
    </row>
    <row r="1671" spans="1:4">
      <c r="A1671" s="268" t="s">
        <v>3537</v>
      </c>
      <c r="B1671" s="269" t="s">
        <v>3538</v>
      </c>
      <c r="C1671" s="268" t="s">
        <v>1109</v>
      </c>
      <c r="D1671" s="270">
        <v>69.930000000000007</v>
      </c>
    </row>
    <row r="1672" spans="1:4">
      <c r="A1672" s="268" t="s">
        <v>3539</v>
      </c>
      <c r="B1672" s="269" t="s">
        <v>3540</v>
      </c>
      <c r="C1672" s="268" t="s">
        <v>1109</v>
      </c>
      <c r="D1672" s="270">
        <v>1.1599999999999999</v>
      </c>
    </row>
    <row r="1673" spans="1:4">
      <c r="A1673" s="268" t="s">
        <v>3541</v>
      </c>
      <c r="B1673" s="269" t="s">
        <v>3542</v>
      </c>
      <c r="C1673" s="268" t="s">
        <v>1109</v>
      </c>
      <c r="D1673" s="270">
        <v>2.2400000000000002</v>
      </c>
    </row>
    <row r="1674" spans="1:4">
      <c r="A1674" s="268" t="s">
        <v>3543</v>
      </c>
      <c r="B1674" s="269" t="s">
        <v>3544</v>
      </c>
      <c r="C1674" s="268" t="s">
        <v>1109</v>
      </c>
      <c r="D1674" s="270">
        <v>10.66</v>
      </c>
    </row>
    <row r="1675" spans="1:4">
      <c r="A1675" s="268" t="s">
        <v>3545</v>
      </c>
      <c r="B1675" s="269" t="s">
        <v>3546</v>
      </c>
      <c r="C1675" s="268" t="s">
        <v>1109</v>
      </c>
      <c r="D1675" s="270">
        <v>10.66</v>
      </c>
    </row>
    <row r="1676" spans="1:4">
      <c r="A1676" s="268" t="s">
        <v>3547</v>
      </c>
      <c r="B1676" s="269" t="s">
        <v>3548</v>
      </c>
      <c r="C1676" s="268" t="s">
        <v>1109</v>
      </c>
      <c r="D1676" s="270">
        <v>485.21</v>
      </c>
    </row>
    <row r="1677" spans="1:4">
      <c r="A1677" s="268" t="s">
        <v>3549</v>
      </c>
      <c r="B1677" s="269" t="s">
        <v>3550</v>
      </c>
      <c r="C1677" s="268" t="s">
        <v>1109</v>
      </c>
      <c r="D1677" s="270">
        <v>17.87</v>
      </c>
    </row>
    <row r="1678" spans="1:4">
      <c r="A1678" s="268" t="s">
        <v>3551</v>
      </c>
      <c r="B1678" s="269" t="s">
        <v>3552</v>
      </c>
      <c r="C1678" s="268" t="s">
        <v>1109</v>
      </c>
      <c r="D1678" s="270">
        <v>625.09</v>
      </c>
    </row>
    <row r="1679" spans="1:4">
      <c r="A1679" s="268" t="s">
        <v>3553</v>
      </c>
      <c r="B1679" s="269" t="s">
        <v>3554</v>
      </c>
      <c r="C1679" s="268" t="s">
        <v>1109</v>
      </c>
      <c r="D1679" s="270">
        <v>1110.3</v>
      </c>
    </row>
    <row r="1680" spans="1:4">
      <c r="A1680" s="268" t="s">
        <v>3555</v>
      </c>
      <c r="B1680" s="269" t="s">
        <v>3556</v>
      </c>
      <c r="C1680" s="268" t="s">
        <v>1109</v>
      </c>
      <c r="D1680" s="270">
        <v>188.38</v>
      </c>
    </row>
    <row r="1681" spans="1:4">
      <c r="A1681" s="268" t="s">
        <v>3557</v>
      </c>
      <c r="B1681" s="269" t="s">
        <v>3558</v>
      </c>
      <c r="C1681" s="268" t="s">
        <v>1109</v>
      </c>
      <c r="D1681" s="270">
        <v>262.79000000000002</v>
      </c>
    </row>
    <row r="1682" spans="1:4">
      <c r="A1682" s="268" t="s">
        <v>3559</v>
      </c>
      <c r="B1682" s="269" t="s">
        <v>3560</v>
      </c>
      <c r="C1682" s="268" t="s">
        <v>1109</v>
      </c>
      <c r="D1682" s="270">
        <v>303.83999999999997</v>
      </c>
    </row>
    <row r="1683" spans="1:4">
      <c r="A1683" s="268" t="s">
        <v>3561</v>
      </c>
      <c r="B1683" s="269" t="s">
        <v>3562</v>
      </c>
      <c r="C1683" s="268" t="s">
        <v>1109</v>
      </c>
      <c r="D1683" s="270">
        <v>343.87</v>
      </c>
    </row>
    <row r="1684" spans="1:4">
      <c r="A1684" s="268" t="s">
        <v>3563</v>
      </c>
      <c r="B1684" s="269" t="s">
        <v>3564</v>
      </c>
      <c r="C1684" s="268" t="s">
        <v>1109</v>
      </c>
      <c r="D1684" s="270">
        <v>103.34</v>
      </c>
    </row>
    <row r="1685" spans="1:4">
      <c r="A1685" s="268" t="s">
        <v>3565</v>
      </c>
      <c r="B1685" s="269" t="s">
        <v>3566</v>
      </c>
      <c r="C1685" s="268" t="s">
        <v>1109</v>
      </c>
      <c r="D1685" s="270">
        <v>112.16</v>
      </c>
    </row>
    <row r="1686" spans="1:4">
      <c r="A1686" s="268" t="s">
        <v>3567</v>
      </c>
      <c r="B1686" s="269" t="s">
        <v>3568</v>
      </c>
      <c r="C1686" s="268" t="s">
        <v>1109</v>
      </c>
      <c r="D1686" s="270">
        <v>164.68</v>
      </c>
    </row>
    <row r="1687" spans="1:4">
      <c r="A1687" s="268" t="s">
        <v>3569</v>
      </c>
      <c r="B1687" s="269" t="s">
        <v>3570</v>
      </c>
      <c r="C1687" s="268" t="s">
        <v>1109</v>
      </c>
      <c r="D1687" s="270">
        <v>204.71</v>
      </c>
    </row>
    <row r="1688" spans="1:4">
      <c r="A1688" s="268" t="s">
        <v>3571</v>
      </c>
      <c r="B1688" s="269" t="s">
        <v>3572</v>
      </c>
      <c r="C1688" s="268" t="s">
        <v>1109</v>
      </c>
      <c r="D1688" s="270">
        <v>105.99</v>
      </c>
    </row>
    <row r="1689" spans="1:4">
      <c r="A1689" s="268" t="s">
        <v>3573</v>
      </c>
      <c r="B1689" s="269" t="s">
        <v>3574</v>
      </c>
      <c r="C1689" s="268" t="s">
        <v>1109</v>
      </c>
      <c r="D1689" s="270">
        <v>116.85</v>
      </c>
    </row>
    <row r="1690" spans="1:4">
      <c r="A1690" s="268" t="s">
        <v>3575</v>
      </c>
      <c r="B1690" s="269" t="s">
        <v>3576</v>
      </c>
      <c r="C1690" s="268" t="s">
        <v>1109</v>
      </c>
      <c r="D1690" s="270">
        <v>164.88</v>
      </c>
    </row>
    <row r="1691" spans="1:4">
      <c r="A1691" s="268" t="s">
        <v>3577</v>
      </c>
      <c r="B1691" s="269" t="s">
        <v>3578</v>
      </c>
      <c r="C1691" s="268" t="s">
        <v>1109</v>
      </c>
      <c r="D1691" s="270">
        <v>204.9</v>
      </c>
    </row>
    <row r="1692" spans="1:4">
      <c r="A1692" s="268" t="s">
        <v>3579</v>
      </c>
      <c r="B1692" s="269" t="s">
        <v>3580</v>
      </c>
      <c r="C1692" s="268" t="s">
        <v>1109</v>
      </c>
      <c r="D1692" s="270">
        <v>74.760000000000005</v>
      </c>
    </row>
    <row r="1693" spans="1:4">
      <c r="A1693" s="268" t="s">
        <v>3581</v>
      </c>
      <c r="B1693" s="269" t="s">
        <v>3582</v>
      </c>
      <c r="C1693" s="268" t="s">
        <v>1109</v>
      </c>
      <c r="D1693" s="270">
        <v>62.73</v>
      </c>
    </row>
    <row r="1694" spans="1:4">
      <c r="A1694" s="268" t="s">
        <v>3583</v>
      </c>
      <c r="B1694" s="269" t="s">
        <v>3584</v>
      </c>
      <c r="C1694" s="268" t="s">
        <v>1109</v>
      </c>
      <c r="D1694" s="270">
        <v>167.56</v>
      </c>
    </row>
    <row r="1695" spans="1:4">
      <c r="A1695" s="268" t="s">
        <v>3585</v>
      </c>
      <c r="B1695" s="269" t="s">
        <v>3586</v>
      </c>
      <c r="C1695" s="268" t="s">
        <v>1109</v>
      </c>
      <c r="D1695" s="270">
        <v>207.59</v>
      </c>
    </row>
    <row r="1696" spans="1:4">
      <c r="A1696" s="268" t="s">
        <v>3587</v>
      </c>
      <c r="B1696" s="269" t="s">
        <v>3588</v>
      </c>
      <c r="C1696" s="268" t="s">
        <v>1109</v>
      </c>
      <c r="D1696" s="270">
        <v>117.85</v>
      </c>
    </row>
    <row r="1697" spans="1:4">
      <c r="A1697" s="268" t="s">
        <v>3589</v>
      </c>
      <c r="B1697" s="269" t="s">
        <v>3590</v>
      </c>
      <c r="C1697" s="268" t="s">
        <v>1109</v>
      </c>
      <c r="D1697" s="270">
        <v>140.54</v>
      </c>
    </row>
    <row r="1698" spans="1:4">
      <c r="A1698" s="268" t="s">
        <v>3591</v>
      </c>
      <c r="B1698" s="269" t="s">
        <v>3592</v>
      </c>
      <c r="C1698" s="268" t="s">
        <v>1109</v>
      </c>
      <c r="D1698" s="270">
        <v>244.39</v>
      </c>
    </row>
    <row r="1699" spans="1:4">
      <c r="A1699" s="268" t="s">
        <v>3593</v>
      </c>
      <c r="B1699" s="269" t="s">
        <v>3594</v>
      </c>
      <c r="C1699" s="268" t="s">
        <v>1109</v>
      </c>
      <c r="D1699" s="270">
        <v>284.42</v>
      </c>
    </row>
    <row r="1700" spans="1:4">
      <c r="A1700" s="268" t="s">
        <v>3595</v>
      </c>
      <c r="B1700" s="269" t="s">
        <v>3596</v>
      </c>
      <c r="C1700" s="268" t="s">
        <v>1109</v>
      </c>
      <c r="D1700" s="270">
        <v>128.86000000000001</v>
      </c>
    </row>
    <row r="1701" spans="1:4">
      <c r="A1701" s="268" t="s">
        <v>3597</v>
      </c>
      <c r="B1701" s="269" t="s">
        <v>3598</v>
      </c>
      <c r="C1701" s="268" t="s">
        <v>1109</v>
      </c>
      <c r="D1701" s="270">
        <v>160.43</v>
      </c>
    </row>
    <row r="1702" spans="1:4">
      <c r="A1702" s="268" t="s">
        <v>3599</v>
      </c>
      <c r="B1702" s="269" t="s">
        <v>3600</v>
      </c>
      <c r="C1702" s="268" t="s">
        <v>1109</v>
      </c>
      <c r="D1702" s="270">
        <v>284.06</v>
      </c>
    </row>
    <row r="1703" spans="1:4">
      <c r="A1703" s="268" t="s">
        <v>3601</v>
      </c>
      <c r="B1703" s="269" t="s">
        <v>3602</v>
      </c>
      <c r="C1703" s="268" t="s">
        <v>1109</v>
      </c>
      <c r="D1703" s="270">
        <v>324.08999999999997</v>
      </c>
    </row>
    <row r="1704" spans="1:4">
      <c r="A1704" s="268" t="s">
        <v>3603</v>
      </c>
      <c r="B1704" s="269" t="s">
        <v>3604</v>
      </c>
      <c r="C1704" s="268" t="s">
        <v>1109</v>
      </c>
      <c r="D1704" s="270">
        <v>263.07</v>
      </c>
    </row>
    <row r="1705" spans="1:4">
      <c r="A1705" s="268" t="s">
        <v>3605</v>
      </c>
      <c r="B1705" s="269" t="s">
        <v>3606</v>
      </c>
      <c r="C1705" s="268" t="s">
        <v>1109</v>
      </c>
      <c r="D1705" s="270">
        <v>402.81</v>
      </c>
    </row>
    <row r="1706" spans="1:4">
      <c r="A1706" s="268" t="s">
        <v>3607</v>
      </c>
      <c r="B1706" s="269" t="s">
        <v>3608</v>
      </c>
      <c r="C1706" s="268" t="s">
        <v>1109</v>
      </c>
      <c r="D1706" s="270">
        <v>588.76</v>
      </c>
    </row>
    <row r="1707" spans="1:4">
      <c r="A1707" s="268" t="s">
        <v>3609</v>
      </c>
      <c r="B1707" s="269" t="s">
        <v>3610</v>
      </c>
      <c r="C1707" s="268" t="s">
        <v>1109</v>
      </c>
      <c r="D1707" s="270">
        <v>628.79</v>
      </c>
    </row>
    <row r="1708" spans="1:4">
      <c r="A1708" s="268" t="s">
        <v>3611</v>
      </c>
      <c r="B1708" s="269" t="s">
        <v>3612</v>
      </c>
      <c r="C1708" s="268" t="s">
        <v>1109</v>
      </c>
      <c r="D1708" s="270">
        <v>140.91999999999999</v>
      </c>
    </row>
    <row r="1709" spans="1:4">
      <c r="A1709" s="268" t="s">
        <v>3613</v>
      </c>
      <c r="B1709" s="269" t="s">
        <v>3614</v>
      </c>
      <c r="C1709" s="268" t="s">
        <v>1109</v>
      </c>
      <c r="D1709" s="270">
        <v>182.2</v>
      </c>
    </row>
    <row r="1710" spans="1:4">
      <c r="A1710" s="268" t="s">
        <v>3615</v>
      </c>
      <c r="B1710" s="269" t="s">
        <v>3616</v>
      </c>
      <c r="C1710" s="268" t="s">
        <v>1109</v>
      </c>
      <c r="D1710" s="270">
        <v>337.42</v>
      </c>
    </row>
    <row r="1711" spans="1:4">
      <c r="A1711" s="268" t="s">
        <v>3617</v>
      </c>
      <c r="B1711" s="269" t="s">
        <v>3618</v>
      </c>
      <c r="C1711" s="268" t="s">
        <v>1109</v>
      </c>
      <c r="D1711" s="270">
        <v>377.45</v>
      </c>
    </row>
    <row r="1712" spans="1:4">
      <c r="A1712" s="268" t="s">
        <v>3619</v>
      </c>
      <c r="B1712" s="269" t="s">
        <v>3620</v>
      </c>
      <c r="C1712" s="268" t="s">
        <v>1109</v>
      </c>
      <c r="D1712" s="270">
        <v>67.540000000000006</v>
      </c>
    </row>
    <row r="1713" spans="1:4">
      <c r="A1713" s="268" t="s">
        <v>3621</v>
      </c>
      <c r="B1713" s="269" t="s">
        <v>3622</v>
      </c>
      <c r="C1713" s="268" t="s">
        <v>1109</v>
      </c>
      <c r="D1713" s="270">
        <v>38.18</v>
      </c>
    </row>
    <row r="1714" spans="1:4">
      <c r="A1714" s="268" t="s">
        <v>3623</v>
      </c>
      <c r="B1714" s="269" t="s">
        <v>3624</v>
      </c>
      <c r="C1714" s="268" t="s">
        <v>1109</v>
      </c>
      <c r="D1714" s="270">
        <v>71.36</v>
      </c>
    </row>
    <row r="1715" spans="1:4">
      <c r="A1715" s="268" t="s">
        <v>3625</v>
      </c>
      <c r="B1715" s="269" t="s">
        <v>3626</v>
      </c>
      <c r="C1715" s="268" t="s">
        <v>1109</v>
      </c>
      <c r="D1715" s="270">
        <v>119.12</v>
      </c>
    </row>
    <row r="1716" spans="1:4">
      <c r="A1716" s="268" t="s">
        <v>3627</v>
      </c>
      <c r="B1716" s="269" t="s">
        <v>3628</v>
      </c>
      <c r="C1716" s="268" t="s">
        <v>1109</v>
      </c>
      <c r="D1716" s="270">
        <v>112.63</v>
      </c>
    </row>
    <row r="1717" spans="1:4">
      <c r="A1717" s="268" t="s">
        <v>3629</v>
      </c>
      <c r="B1717" s="269" t="s">
        <v>3630</v>
      </c>
      <c r="C1717" s="268" t="s">
        <v>1109</v>
      </c>
      <c r="D1717" s="270">
        <v>125.26</v>
      </c>
    </row>
    <row r="1718" spans="1:4">
      <c r="A1718" s="268" t="s">
        <v>3631</v>
      </c>
      <c r="B1718" s="269" t="s">
        <v>3632</v>
      </c>
      <c r="C1718" s="268" t="s">
        <v>1109</v>
      </c>
      <c r="D1718" s="270">
        <v>216.07</v>
      </c>
    </row>
    <row r="1719" spans="1:4">
      <c r="A1719" s="268" t="s">
        <v>3633</v>
      </c>
      <c r="B1719" s="269" t="s">
        <v>3634</v>
      </c>
      <c r="C1719" s="268" t="s">
        <v>1109</v>
      </c>
      <c r="D1719" s="270">
        <v>263.83999999999997</v>
      </c>
    </row>
    <row r="1720" spans="1:4">
      <c r="A1720" s="268" t="s">
        <v>3635</v>
      </c>
      <c r="B1720" s="269" t="s">
        <v>3636</v>
      </c>
      <c r="C1720" s="268" t="s">
        <v>1109</v>
      </c>
      <c r="D1720" s="270">
        <v>276.05</v>
      </c>
    </row>
    <row r="1721" spans="1:4">
      <c r="A1721" s="268" t="s">
        <v>3637</v>
      </c>
      <c r="B1721" s="269" t="s">
        <v>3638</v>
      </c>
      <c r="C1721" s="268" t="s">
        <v>1109</v>
      </c>
      <c r="D1721" s="270">
        <v>444.96</v>
      </c>
    </row>
    <row r="1722" spans="1:4">
      <c r="A1722" s="268" t="s">
        <v>3639</v>
      </c>
      <c r="B1722" s="269" t="s">
        <v>3640</v>
      </c>
      <c r="C1722" s="268" t="s">
        <v>1109</v>
      </c>
      <c r="D1722" s="270">
        <v>661.88</v>
      </c>
    </row>
    <row r="1723" spans="1:4">
      <c r="A1723" s="268" t="s">
        <v>3641</v>
      </c>
      <c r="B1723" s="269" t="s">
        <v>3642</v>
      </c>
      <c r="C1723" s="268" t="s">
        <v>1109</v>
      </c>
      <c r="D1723" s="270">
        <v>701.9</v>
      </c>
    </row>
    <row r="1724" spans="1:4">
      <c r="A1724" s="268" t="s">
        <v>3643</v>
      </c>
      <c r="B1724" s="269" t="s">
        <v>3644</v>
      </c>
      <c r="C1724" s="268" t="s">
        <v>1109</v>
      </c>
      <c r="D1724" s="270">
        <v>405.11</v>
      </c>
    </row>
    <row r="1725" spans="1:4">
      <c r="A1725" s="268" t="s">
        <v>3645</v>
      </c>
      <c r="B1725" s="269" t="s">
        <v>3646</v>
      </c>
      <c r="C1725" s="268" t="s">
        <v>1109</v>
      </c>
      <c r="D1725" s="270">
        <v>702.65</v>
      </c>
    </row>
    <row r="1726" spans="1:4">
      <c r="A1726" s="268" t="s">
        <v>3647</v>
      </c>
      <c r="B1726" s="269" t="s">
        <v>3648</v>
      </c>
      <c r="C1726" s="268" t="s">
        <v>1109</v>
      </c>
      <c r="D1726" s="270">
        <v>1413.68</v>
      </c>
    </row>
    <row r="1727" spans="1:4">
      <c r="A1727" s="268" t="s">
        <v>3649</v>
      </c>
      <c r="B1727" s="269" t="s">
        <v>3650</v>
      </c>
      <c r="C1727" s="268" t="s">
        <v>1109</v>
      </c>
      <c r="D1727" s="270">
        <v>1453.7</v>
      </c>
    </row>
    <row r="1728" spans="1:4">
      <c r="A1728" s="268" t="s">
        <v>3651</v>
      </c>
      <c r="B1728" s="269" t="s">
        <v>3652</v>
      </c>
      <c r="C1728" s="268" t="s">
        <v>1109</v>
      </c>
      <c r="D1728" s="270">
        <v>136.15</v>
      </c>
    </row>
    <row r="1729" spans="1:4">
      <c r="A1729" s="268" t="s">
        <v>3653</v>
      </c>
      <c r="B1729" s="269" t="s">
        <v>3654</v>
      </c>
      <c r="C1729" s="268" t="s">
        <v>1109</v>
      </c>
      <c r="D1729" s="270">
        <v>177.23</v>
      </c>
    </row>
    <row r="1730" spans="1:4">
      <c r="A1730" s="268" t="s">
        <v>3655</v>
      </c>
      <c r="B1730" s="269" t="s">
        <v>3656</v>
      </c>
      <c r="C1730" s="268" t="s">
        <v>1109</v>
      </c>
      <c r="D1730" s="270">
        <v>190.62</v>
      </c>
    </row>
    <row r="1731" spans="1:4">
      <c r="A1731" s="268" t="s">
        <v>3657</v>
      </c>
      <c r="B1731" s="269" t="s">
        <v>3658</v>
      </c>
      <c r="C1731" s="268" t="s">
        <v>1109</v>
      </c>
      <c r="D1731" s="270">
        <v>230.64</v>
      </c>
    </row>
    <row r="1732" spans="1:4">
      <c r="A1732" s="268" t="s">
        <v>3659</v>
      </c>
      <c r="B1732" s="269" t="s">
        <v>3660</v>
      </c>
      <c r="C1732" s="268" t="s">
        <v>1109</v>
      </c>
      <c r="D1732" s="270">
        <v>17.87</v>
      </c>
    </row>
    <row r="1733" spans="1:4">
      <c r="A1733" s="268" t="s">
        <v>3661</v>
      </c>
      <c r="B1733" s="269" t="s">
        <v>3662</v>
      </c>
      <c r="C1733" s="268" t="s">
        <v>1109</v>
      </c>
      <c r="D1733" s="270">
        <v>10.11</v>
      </c>
    </row>
    <row r="1734" spans="1:4">
      <c r="A1734" s="268" t="s">
        <v>3663</v>
      </c>
      <c r="B1734" s="269" t="s">
        <v>3664</v>
      </c>
      <c r="C1734" s="268" t="s">
        <v>1109</v>
      </c>
      <c r="D1734" s="270">
        <v>60.26</v>
      </c>
    </row>
    <row r="1735" spans="1:4">
      <c r="A1735" s="268" t="s">
        <v>3665</v>
      </c>
      <c r="B1735" s="269" t="s">
        <v>3666</v>
      </c>
      <c r="C1735" s="268" t="s">
        <v>1109</v>
      </c>
      <c r="D1735" s="270">
        <v>72.2</v>
      </c>
    </row>
    <row r="1736" spans="1:4">
      <c r="A1736" s="268" t="s">
        <v>3667</v>
      </c>
      <c r="B1736" s="269" t="s">
        <v>3668</v>
      </c>
      <c r="C1736" s="268" t="s">
        <v>1109</v>
      </c>
      <c r="D1736" s="270">
        <v>18.43</v>
      </c>
    </row>
    <row r="1737" spans="1:4">
      <c r="A1737" s="268" t="s">
        <v>3669</v>
      </c>
      <c r="B1737" s="269" t="s">
        <v>3670</v>
      </c>
      <c r="C1737" s="268" t="s">
        <v>1109</v>
      </c>
      <c r="D1737" s="270">
        <v>11.06</v>
      </c>
    </row>
    <row r="1738" spans="1:4">
      <c r="A1738" s="268" t="s">
        <v>3671</v>
      </c>
      <c r="B1738" s="269" t="s">
        <v>3672</v>
      </c>
      <c r="C1738" s="268" t="s">
        <v>1109</v>
      </c>
      <c r="D1738" s="270">
        <v>79.44</v>
      </c>
    </row>
    <row r="1739" spans="1:4">
      <c r="A1739" s="268" t="s">
        <v>3673</v>
      </c>
      <c r="B1739" s="269" t="s">
        <v>3674</v>
      </c>
      <c r="C1739" s="268" t="s">
        <v>1109</v>
      </c>
      <c r="D1739" s="270">
        <v>91.38</v>
      </c>
    </row>
    <row r="1740" spans="1:4">
      <c r="A1740" s="268" t="s">
        <v>3675</v>
      </c>
      <c r="B1740" s="269" t="s">
        <v>3676</v>
      </c>
      <c r="C1740" s="268" t="s">
        <v>1109</v>
      </c>
      <c r="D1740" s="270">
        <v>19.41</v>
      </c>
    </row>
    <row r="1741" spans="1:4">
      <c r="A1741" s="268" t="s">
        <v>3677</v>
      </c>
      <c r="B1741" s="269" t="s">
        <v>3678</v>
      </c>
      <c r="C1741" s="268" t="s">
        <v>1109</v>
      </c>
      <c r="D1741" s="270">
        <v>12.74</v>
      </c>
    </row>
    <row r="1742" spans="1:4">
      <c r="A1742" s="268" t="s">
        <v>3679</v>
      </c>
      <c r="B1742" s="269" t="s">
        <v>3680</v>
      </c>
      <c r="C1742" s="268" t="s">
        <v>1109</v>
      </c>
      <c r="D1742" s="270">
        <v>111.22</v>
      </c>
    </row>
    <row r="1743" spans="1:4">
      <c r="A1743" s="268" t="s">
        <v>3681</v>
      </c>
      <c r="B1743" s="269" t="s">
        <v>3682</v>
      </c>
      <c r="C1743" s="268" t="s">
        <v>1109</v>
      </c>
      <c r="D1743" s="270">
        <v>123.16</v>
      </c>
    </row>
    <row r="1744" spans="1:4">
      <c r="A1744" s="268" t="s">
        <v>3683</v>
      </c>
      <c r="B1744" s="269" t="s">
        <v>3684</v>
      </c>
      <c r="C1744" s="268" t="s">
        <v>1109</v>
      </c>
      <c r="D1744" s="270">
        <v>21.5</v>
      </c>
    </row>
    <row r="1745" spans="1:4">
      <c r="A1745" s="268" t="s">
        <v>3685</v>
      </c>
      <c r="B1745" s="269" t="s">
        <v>3686</v>
      </c>
      <c r="C1745" s="268" t="s">
        <v>1109</v>
      </c>
      <c r="D1745" s="270">
        <v>16.3</v>
      </c>
    </row>
    <row r="1746" spans="1:4">
      <c r="A1746" s="268" t="s">
        <v>3687</v>
      </c>
      <c r="B1746" s="269" t="s">
        <v>3688</v>
      </c>
      <c r="C1746" s="268" t="s">
        <v>1109</v>
      </c>
      <c r="D1746" s="270">
        <v>151.80000000000001</v>
      </c>
    </row>
    <row r="1747" spans="1:4">
      <c r="A1747" s="268" t="s">
        <v>3689</v>
      </c>
      <c r="B1747" s="269" t="s">
        <v>3690</v>
      </c>
      <c r="C1747" s="268" t="s">
        <v>1109</v>
      </c>
      <c r="D1747" s="270">
        <v>163.74</v>
      </c>
    </row>
    <row r="1748" spans="1:4">
      <c r="A1748" s="268" t="s">
        <v>3691</v>
      </c>
      <c r="B1748" s="269" t="s">
        <v>3692</v>
      </c>
      <c r="C1748" s="268" t="s">
        <v>1109</v>
      </c>
      <c r="D1748" s="270">
        <v>12.37</v>
      </c>
    </row>
    <row r="1749" spans="1:4">
      <c r="A1749" s="268" t="s">
        <v>3693</v>
      </c>
      <c r="B1749" s="269" t="s">
        <v>3694</v>
      </c>
      <c r="C1749" s="268" t="s">
        <v>1109</v>
      </c>
      <c r="D1749" s="270">
        <v>0.69</v>
      </c>
    </row>
    <row r="1750" spans="1:4">
      <c r="A1750" s="268" t="s">
        <v>3695</v>
      </c>
      <c r="B1750" s="269" t="s">
        <v>3696</v>
      </c>
      <c r="C1750" s="268" t="s">
        <v>1109</v>
      </c>
      <c r="D1750" s="270">
        <v>5.96</v>
      </c>
    </row>
    <row r="1751" spans="1:4">
      <c r="A1751" s="268" t="s">
        <v>3697</v>
      </c>
      <c r="B1751" s="269" t="s">
        <v>3698</v>
      </c>
      <c r="C1751" s="268" t="s">
        <v>1109</v>
      </c>
      <c r="D1751" s="270">
        <v>17.899999999999999</v>
      </c>
    </row>
    <row r="1752" spans="1:4">
      <c r="A1752" s="268" t="s">
        <v>3699</v>
      </c>
      <c r="B1752" s="269" t="s">
        <v>3700</v>
      </c>
      <c r="C1752" s="268" t="s">
        <v>1109</v>
      </c>
      <c r="D1752" s="270">
        <v>12.64</v>
      </c>
    </row>
    <row r="1753" spans="1:4">
      <c r="A1753" s="268" t="s">
        <v>3701</v>
      </c>
      <c r="B1753" s="269" t="s">
        <v>3702</v>
      </c>
      <c r="C1753" s="268" t="s">
        <v>1109</v>
      </c>
      <c r="D1753" s="270">
        <v>1.1100000000000001</v>
      </c>
    </row>
    <row r="1754" spans="1:4">
      <c r="A1754" s="268" t="s">
        <v>3703</v>
      </c>
      <c r="B1754" s="269" t="s">
        <v>3704</v>
      </c>
      <c r="C1754" s="268" t="s">
        <v>1109</v>
      </c>
      <c r="D1754" s="270">
        <v>6.39</v>
      </c>
    </row>
    <row r="1755" spans="1:4">
      <c r="A1755" s="268" t="s">
        <v>3705</v>
      </c>
      <c r="B1755" s="269" t="s">
        <v>3706</v>
      </c>
      <c r="C1755" s="268" t="s">
        <v>1109</v>
      </c>
      <c r="D1755" s="270">
        <v>18.329999999999998</v>
      </c>
    </row>
    <row r="1756" spans="1:4">
      <c r="A1756" s="268" t="s">
        <v>3707</v>
      </c>
      <c r="B1756" s="269" t="s">
        <v>3708</v>
      </c>
      <c r="C1756" s="268" t="s">
        <v>1109</v>
      </c>
      <c r="D1756" s="270">
        <v>48.39</v>
      </c>
    </row>
    <row r="1757" spans="1:4">
      <c r="A1757" s="268" t="s">
        <v>3709</v>
      </c>
      <c r="B1757" s="269" t="s">
        <v>3710</v>
      </c>
      <c r="C1757" s="268" t="s">
        <v>1109</v>
      </c>
      <c r="D1757" s="270">
        <v>1.21</v>
      </c>
    </row>
    <row r="1758" spans="1:4">
      <c r="A1758" s="268" t="s">
        <v>3711</v>
      </c>
      <c r="B1758" s="269" t="s">
        <v>3712</v>
      </c>
      <c r="C1758" s="268" t="s">
        <v>1109</v>
      </c>
      <c r="D1758" s="270">
        <v>3.54</v>
      </c>
    </row>
    <row r="1759" spans="1:4">
      <c r="A1759" s="268" t="s">
        <v>3713</v>
      </c>
      <c r="B1759" s="269" t="s">
        <v>3714</v>
      </c>
      <c r="C1759" s="268" t="s">
        <v>1109</v>
      </c>
      <c r="D1759" s="270">
        <v>51.3</v>
      </c>
    </row>
    <row r="1760" spans="1:4">
      <c r="A1760" s="268" t="s">
        <v>3715</v>
      </c>
      <c r="B1760" s="269" t="s">
        <v>3716</v>
      </c>
      <c r="C1760" s="268" t="s">
        <v>1109</v>
      </c>
      <c r="D1760" s="270">
        <v>51.53</v>
      </c>
    </row>
    <row r="1761" spans="1:4">
      <c r="A1761" s="268" t="s">
        <v>3717</v>
      </c>
      <c r="B1761" s="269" t="s">
        <v>3718</v>
      </c>
      <c r="C1761" s="268" t="s">
        <v>1109</v>
      </c>
      <c r="D1761" s="270">
        <v>7.28</v>
      </c>
    </row>
    <row r="1762" spans="1:4">
      <c r="A1762" s="268" t="s">
        <v>3719</v>
      </c>
      <c r="B1762" s="269" t="s">
        <v>3720</v>
      </c>
      <c r="C1762" s="268" t="s">
        <v>1109</v>
      </c>
      <c r="D1762" s="270">
        <v>23.54</v>
      </c>
    </row>
    <row r="1763" spans="1:4">
      <c r="A1763" s="268" t="s">
        <v>3721</v>
      </c>
      <c r="B1763" s="269" t="s">
        <v>3722</v>
      </c>
      <c r="C1763" s="268" t="s">
        <v>1109</v>
      </c>
      <c r="D1763" s="270">
        <v>71.3</v>
      </c>
    </row>
    <row r="1764" spans="1:4">
      <c r="A1764" s="268" t="s">
        <v>3723</v>
      </c>
      <c r="B1764" s="269" t="s">
        <v>3724</v>
      </c>
      <c r="C1764" s="268" t="s">
        <v>1109</v>
      </c>
      <c r="D1764" s="270">
        <v>290.19</v>
      </c>
    </row>
    <row r="1765" spans="1:4">
      <c r="A1765" s="268" t="s">
        <v>3725</v>
      </c>
      <c r="B1765" s="269" t="s">
        <v>3726</v>
      </c>
      <c r="C1765" s="268" t="s">
        <v>1109</v>
      </c>
      <c r="D1765" s="270">
        <v>467.26</v>
      </c>
    </row>
    <row r="1766" spans="1:4">
      <c r="A1766" s="268" t="s">
        <v>3727</v>
      </c>
      <c r="B1766" s="269" t="s">
        <v>3728</v>
      </c>
      <c r="C1766" s="268" t="s">
        <v>1109</v>
      </c>
      <c r="D1766" s="270">
        <v>629.36</v>
      </c>
    </row>
    <row r="1767" spans="1:4">
      <c r="A1767" s="268" t="s">
        <v>3729</v>
      </c>
      <c r="B1767" s="269" t="s">
        <v>3730</v>
      </c>
      <c r="C1767" s="268" t="s">
        <v>1109</v>
      </c>
      <c r="D1767" s="270">
        <v>669.39</v>
      </c>
    </row>
    <row r="1768" spans="1:4">
      <c r="A1768" s="268" t="s">
        <v>3731</v>
      </c>
      <c r="B1768" s="269" t="s">
        <v>3732</v>
      </c>
      <c r="C1768" s="268" t="s">
        <v>1109</v>
      </c>
      <c r="D1768" s="270">
        <v>43.94</v>
      </c>
    </row>
    <row r="1769" spans="1:4">
      <c r="A1769" s="268" t="s">
        <v>3733</v>
      </c>
      <c r="B1769" s="269" t="s">
        <v>3734</v>
      </c>
      <c r="C1769" s="268" t="s">
        <v>1109</v>
      </c>
      <c r="D1769" s="270">
        <v>7.31</v>
      </c>
    </row>
    <row r="1770" spans="1:4">
      <c r="A1770" s="268" t="s">
        <v>3735</v>
      </c>
      <c r="B1770" s="269" t="s">
        <v>3736</v>
      </c>
      <c r="C1770" s="268" t="s">
        <v>1109</v>
      </c>
      <c r="D1770" s="270">
        <v>338.52</v>
      </c>
    </row>
    <row r="1771" spans="1:4">
      <c r="A1771" s="268" t="s">
        <v>3737</v>
      </c>
      <c r="B1771" s="269" t="s">
        <v>3738</v>
      </c>
      <c r="C1771" s="268" t="s">
        <v>1109</v>
      </c>
      <c r="D1771" s="270">
        <v>378.55</v>
      </c>
    </row>
    <row r="1772" spans="1:4">
      <c r="A1772" s="268" t="s">
        <v>3739</v>
      </c>
      <c r="B1772" s="269" t="s">
        <v>3740</v>
      </c>
      <c r="C1772" s="268" t="s">
        <v>1109</v>
      </c>
      <c r="D1772" s="270">
        <v>28.39</v>
      </c>
    </row>
    <row r="1773" spans="1:4">
      <c r="A1773" s="268" t="s">
        <v>3741</v>
      </c>
      <c r="B1773" s="269" t="s">
        <v>3742</v>
      </c>
      <c r="C1773" s="268" t="s">
        <v>1109</v>
      </c>
      <c r="D1773" s="270">
        <v>0.95</v>
      </c>
    </row>
    <row r="1774" spans="1:4">
      <c r="A1774" s="268" t="s">
        <v>3743</v>
      </c>
      <c r="B1774" s="269" t="s">
        <v>3744</v>
      </c>
      <c r="C1774" s="268" t="s">
        <v>1109</v>
      </c>
      <c r="D1774" s="270">
        <v>13.65</v>
      </c>
    </row>
    <row r="1775" spans="1:4">
      <c r="A1775" s="268" t="s">
        <v>3745</v>
      </c>
      <c r="B1775" s="269" t="s">
        <v>3746</v>
      </c>
      <c r="C1775" s="268" t="s">
        <v>1109</v>
      </c>
      <c r="D1775" s="270">
        <v>41.62</v>
      </c>
    </row>
    <row r="1776" spans="1:4">
      <c r="A1776" s="268" t="s">
        <v>3747</v>
      </c>
      <c r="B1776" s="269" t="s">
        <v>3748</v>
      </c>
      <c r="C1776" s="268" t="s">
        <v>1109</v>
      </c>
      <c r="D1776" s="270">
        <v>29.19</v>
      </c>
    </row>
    <row r="1777" spans="1:4">
      <c r="A1777" s="268" t="s">
        <v>3749</v>
      </c>
      <c r="B1777" s="269" t="s">
        <v>3750</v>
      </c>
      <c r="C1777" s="268" t="s">
        <v>1109</v>
      </c>
      <c r="D1777" s="270">
        <v>2.72</v>
      </c>
    </row>
    <row r="1778" spans="1:4">
      <c r="A1778" s="268" t="s">
        <v>3751</v>
      </c>
      <c r="B1778" s="269" t="s">
        <v>3752</v>
      </c>
      <c r="C1778" s="268" t="s">
        <v>1109</v>
      </c>
      <c r="D1778" s="270">
        <v>19.440000000000001</v>
      </c>
    </row>
    <row r="1779" spans="1:4">
      <c r="A1779" s="268" t="s">
        <v>3753</v>
      </c>
      <c r="B1779" s="269" t="s">
        <v>3754</v>
      </c>
      <c r="C1779" s="268" t="s">
        <v>1109</v>
      </c>
      <c r="D1779" s="270">
        <v>47.4</v>
      </c>
    </row>
    <row r="1780" spans="1:4">
      <c r="A1780" s="268" t="s">
        <v>3755</v>
      </c>
      <c r="B1780" s="269" t="s">
        <v>3756</v>
      </c>
      <c r="C1780" s="268" t="s">
        <v>1109</v>
      </c>
      <c r="D1780" s="270">
        <v>30.3</v>
      </c>
    </row>
    <row r="1781" spans="1:4">
      <c r="A1781" s="268" t="s">
        <v>3757</v>
      </c>
      <c r="B1781" s="269" t="s">
        <v>3758</v>
      </c>
      <c r="C1781" s="268" t="s">
        <v>1109</v>
      </c>
      <c r="D1781" s="270">
        <v>5.2</v>
      </c>
    </row>
    <row r="1782" spans="1:4">
      <c r="A1782" s="268" t="s">
        <v>3759</v>
      </c>
      <c r="B1782" s="269" t="s">
        <v>3760</v>
      </c>
      <c r="C1782" s="268" t="s">
        <v>1109</v>
      </c>
      <c r="D1782" s="270">
        <v>24.54</v>
      </c>
    </row>
    <row r="1783" spans="1:4">
      <c r="A1783" s="268" t="s">
        <v>3761</v>
      </c>
      <c r="B1783" s="269" t="s">
        <v>3762</v>
      </c>
      <c r="C1783" s="268" t="s">
        <v>1109</v>
      </c>
      <c r="D1783" s="270">
        <v>52.51</v>
      </c>
    </row>
    <row r="1784" spans="1:4">
      <c r="A1784" s="268" t="s">
        <v>3763</v>
      </c>
      <c r="B1784" s="269" t="s">
        <v>3764</v>
      </c>
      <c r="C1784" s="268" t="s">
        <v>1109</v>
      </c>
      <c r="D1784" s="270">
        <v>31.14</v>
      </c>
    </row>
    <row r="1785" spans="1:4">
      <c r="A1785" s="268" t="s">
        <v>3765</v>
      </c>
      <c r="B1785" s="269" t="s">
        <v>3766</v>
      </c>
      <c r="C1785" s="268" t="s">
        <v>1109</v>
      </c>
      <c r="D1785" s="270">
        <v>7.06</v>
      </c>
    </row>
    <row r="1786" spans="1:4">
      <c r="A1786" s="268" t="s">
        <v>3767</v>
      </c>
      <c r="B1786" s="269" t="s">
        <v>3768</v>
      </c>
      <c r="C1786" s="268" t="s">
        <v>1109</v>
      </c>
      <c r="D1786" s="270">
        <v>26.4</v>
      </c>
    </row>
    <row r="1787" spans="1:4">
      <c r="A1787" s="268" t="s">
        <v>3769</v>
      </c>
      <c r="B1787" s="269" t="s">
        <v>3770</v>
      </c>
      <c r="C1787" s="268" t="s">
        <v>1109</v>
      </c>
      <c r="D1787" s="270">
        <v>54.37</v>
      </c>
    </row>
    <row r="1788" spans="1:4">
      <c r="A1788" s="268" t="s">
        <v>3771</v>
      </c>
      <c r="B1788" s="269" t="s">
        <v>3772</v>
      </c>
      <c r="C1788" s="268" t="s">
        <v>1109</v>
      </c>
      <c r="D1788" s="270">
        <v>84.72</v>
      </c>
    </row>
    <row r="1789" spans="1:4">
      <c r="A1789" s="268" t="s">
        <v>3773</v>
      </c>
      <c r="B1789" s="269" t="s">
        <v>3774</v>
      </c>
      <c r="C1789" s="268" t="s">
        <v>1109</v>
      </c>
      <c r="D1789" s="270">
        <v>113.28</v>
      </c>
    </row>
    <row r="1790" spans="1:4">
      <c r="A1790" s="268" t="s">
        <v>3775</v>
      </c>
      <c r="B1790" s="269" t="s">
        <v>3776</v>
      </c>
      <c r="C1790" s="268" t="s">
        <v>1109</v>
      </c>
      <c r="D1790" s="270">
        <v>309.38</v>
      </c>
    </row>
    <row r="1791" spans="1:4">
      <c r="A1791" s="268" t="s">
        <v>3777</v>
      </c>
      <c r="B1791" s="269" t="s">
        <v>3778</v>
      </c>
      <c r="C1791" s="268" t="s">
        <v>1109</v>
      </c>
      <c r="D1791" s="270">
        <v>337.35</v>
      </c>
    </row>
    <row r="1792" spans="1:4" ht="28.5">
      <c r="A1792" s="268" t="s">
        <v>3779</v>
      </c>
      <c r="B1792" s="269" t="s">
        <v>3780</v>
      </c>
      <c r="C1792" s="268" t="s">
        <v>1109</v>
      </c>
      <c r="D1792" s="270">
        <v>47.77</v>
      </c>
    </row>
    <row r="1793" spans="1:4" ht="28.5">
      <c r="A1793" s="268" t="s">
        <v>3781</v>
      </c>
      <c r="B1793" s="269" t="s">
        <v>3782</v>
      </c>
      <c r="C1793" s="268" t="s">
        <v>1109</v>
      </c>
      <c r="D1793" s="270">
        <v>39.53</v>
      </c>
    </row>
    <row r="1794" spans="1:4" ht="28.5">
      <c r="A1794" s="268" t="s">
        <v>3783</v>
      </c>
      <c r="B1794" s="269" t="s">
        <v>3784</v>
      </c>
      <c r="C1794" s="268" t="s">
        <v>1109</v>
      </c>
      <c r="D1794" s="270">
        <v>181.25</v>
      </c>
    </row>
    <row r="1795" spans="1:4" ht="28.5">
      <c r="A1795" s="268" t="s">
        <v>3785</v>
      </c>
      <c r="B1795" s="269" t="s">
        <v>3786</v>
      </c>
      <c r="C1795" s="268" t="s">
        <v>1109</v>
      </c>
      <c r="D1795" s="270">
        <v>209.21</v>
      </c>
    </row>
    <row r="1796" spans="1:4">
      <c r="A1796" s="268" t="s">
        <v>3787</v>
      </c>
      <c r="B1796" s="269" t="s">
        <v>3788</v>
      </c>
      <c r="C1796" s="268" t="s">
        <v>1109</v>
      </c>
      <c r="D1796" s="270">
        <v>151.62</v>
      </c>
    </row>
    <row r="1797" spans="1:4">
      <c r="A1797" s="268" t="s">
        <v>3789</v>
      </c>
      <c r="B1797" s="269" t="s">
        <v>3790</v>
      </c>
      <c r="C1797" s="268" t="s">
        <v>1109</v>
      </c>
      <c r="D1797" s="270">
        <v>201.53</v>
      </c>
    </row>
    <row r="1798" spans="1:4">
      <c r="A1798" s="268" t="s">
        <v>3791</v>
      </c>
      <c r="B1798" s="269" t="s">
        <v>3792</v>
      </c>
      <c r="C1798" s="268" t="s">
        <v>1109</v>
      </c>
      <c r="D1798" s="270">
        <v>355.2</v>
      </c>
    </row>
    <row r="1799" spans="1:4">
      <c r="A1799" s="268" t="s">
        <v>3793</v>
      </c>
      <c r="B1799" s="269" t="s">
        <v>3794</v>
      </c>
      <c r="C1799" s="268" t="s">
        <v>1109</v>
      </c>
      <c r="D1799" s="270">
        <v>395.22</v>
      </c>
    </row>
    <row r="1800" spans="1:4">
      <c r="A1800" s="268" t="s">
        <v>3795</v>
      </c>
      <c r="B1800" s="269" t="s">
        <v>3796</v>
      </c>
      <c r="C1800" s="268" t="s">
        <v>1109</v>
      </c>
      <c r="D1800" s="270">
        <v>134.01</v>
      </c>
    </row>
    <row r="1801" spans="1:4">
      <c r="A1801" s="268" t="s">
        <v>3797</v>
      </c>
      <c r="B1801" s="269" t="s">
        <v>3798</v>
      </c>
      <c r="C1801" s="268" t="s">
        <v>1109</v>
      </c>
      <c r="D1801" s="270">
        <v>169.72</v>
      </c>
    </row>
    <row r="1802" spans="1:4">
      <c r="A1802" s="268" t="s">
        <v>3799</v>
      </c>
      <c r="B1802" s="269" t="s">
        <v>3800</v>
      </c>
      <c r="C1802" s="268" t="s">
        <v>1109</v>
      </c>
      <c r="D1802" s="270">
        <v>353.99</v>
      </c>
    </row>
    <row r="1803" spans="1:4">
      <c r="A1803" s="268" t="s">
        <v>3801</v>
      </c>
      <c r="B1803" s="269" t="s">
        <v>3802</v>
      </c>
      <c r="C1803" s="268" t="s">
        <v>1109</v>
      </c>
      <c r="D1803" s="270">
        <v>394.02</v>
      </c>
    </row>
    <row r="1804" spans="1:4">
      <c r="A1804" s="268" t="s">
        <v>3803</v>
      </c>
      <c r="B1804" s="269" t="s">
        <v>3804</v>
      </c>
      <c r="C1804" s="268" t="s">
        <v>1109</v>
      </c>
      <c r="D1804" s="270">
        <v>766.35</v>
      </c>
    </row>
    <row r="1805" spans="1:4">
      <c r="A1805" s="268" t="s">
        <v>3805</v>
      </c>
      <c r="B1805" s="269" t="s">
        <v>3806</v>
      </c>
      <c r="C1805" s="268" t="s">
        <v>1109</v>
      </c>
      <c r="D1805" s="270">
        <v>1287.8399999999999</v>
      </c>
    </row>
    <row r="1806" spans="1:4">
      <c r="A1806" s="268" t="s">
        <v>3807</v>
      </c>
      <c r="B1806" s="269" t="s">
        <v>3808</v>
      </c>
      <c r="C1806" s="268" t="s">
        <v>1109</v>
      </c>
      <c r="D1806" s="270">
        <v>1689.58</v>
      </c>
    </row>
    <row r="1807" spans="1:4">
      <c r="A1807" s="268" t="s">
        <v>3809</v>
      </c>
      <c r="B1807" s="269" t="s">
        <v>3810</v>
      </c>
      <c r="C1807" s="268" t="s">
        <v>1109</v>
      </c>
      <c r="D1807" s="270">
        <v>1742.83</v>
      </c>
    </row>
    <row r="1808" spans="1:4">
      <c r="A1808" s="268" t="s">
        <v>3811</v>
      </c>
      <c r="B1808" s="269" t="s">
        <v>3812</v>
      </c>
      <c r="C1808" s="268" t="s">
        <v>1109</v>
      </c>
      <c r="D1808" s="270">
        <v>108.9</v>
      </c>
    </row>
    <row r="1809" spans="1:4">
      <c r="A1809" s="268" t="s">
        <v>3813</v>
      </c>
      <c r="B1809" s="269" t="s">
        <v>3814</v>
      </c>
      <c r="C1809" s="268" t="s">
        <v>1109</v>
      </c>
      <c r="D1809" s="270">
        <v>100.5</v>
      </c>
    </row>
    <row r="1810" spans="1:4">
      <c r="A1810" s="268" t="s">
        <v>3815</v>
      </c>
      <c r="B1810" s="269" t="s">
        <v>3816</v>
      </c>
      <c r="C1810" s="268" t="s">
        <v>1109</v>
      </c>
      <c r="D1810" s="270">
        <v>691.38</v>
      </c>
    </row>
    <row r="1811" spans="1:4">
      <c r="A1811" s="268" t="s">
        <v>3817</v>
      </c>
      <c r="B1811" s="269" t="s">
        <v>3818</v>
      </c>
      <c r="C1811" s="268" t="s">
        <v>1109</v>
      </c>
      <c r="D1811" s="270">
        <v>744.63</v>
      </c>
    </row>
    <row r="1812" spans="1:4">
      <c r="A1812" s="268" t="s">
        <v>3819</v>
      </c>
      <c r="B1812" s="269" t="s">
        <v>3820</v>
      </c>
      <c r="C1812" s="268" t="s">
        <v>1109</v>
      </c>
      <c r="D1812" s="270">
        <v>48.99</v>
      </c>
    </row>
    <row r="1813" spans="1:4">
      <c r="A1813" s="268" t="s">
        <v>3821</v>
      </c>
      <c r="B1813" s="269" t="s">
        <v>3822</v>
      </c>
      <c r="C1813" s="268" t="s">
        <v>1109</v>
      </c>
      <c r="D1813" s="270">
        <v>2.25</v>
      </c>
    </row>
    <row r="1814" spans="1:4">
      <c r="A1814" s="268" t="s">
        <v>3823</v>
      </c>
      <c r="B1814" s="269" t="s">
        <v>3824</v>
      </c>
      <c r="C1814" s="268" t="s">
        <v>1109</v>
      </c>
      <c r="D1814" s="270">
        <v>18.84</v>
      </c>
    </row>
    <row r="1815" spans="1:4">
      <c r="A1815" s="268" t="s">
        <v>3825</v>
      </c>
      <c r="B1815" s="269" t="s">
        <v>3826</v>
      </c>
      <c r="C1815" s="268" t="s">
        <v>1109</v>
      </c>
      <c r="D1815" s="270">
        <v>66.599999999999994</v>
      </c>
    </row>
    <row r="1816" spans="1:4">
      <c r="A1816" s="268" t="s">
        <v>3827</v>
      </c>
      <c r="B1816" s="269" t="s">
        <v>3828</v>
      </c>
      <c r="C1816" s="268" t="s">
        <v>1109</v>
      </c>
      <c r="D1816" s="270">
        <v>62.54</v>
      </c>
    </row>
    <row r="1817" spans="1:4">
      <c r="A1817" s="268" t="s">
        <v>3829</v>
      </c>
      <c r="B1817" s="269" t="s">
        <v>3830</v>
      </c>
      <c r="C1817" s="268" t="s">
        <v>1109</v>
      </c>
      <c r="D1817" s="270">
        <v>27.25</v>
      </c>
    </row>
    <row r="1818" spans="1:4">
      <c r="A1818" s="268" t="s">
        <v>3831</v>
      </c>
      <c r="B1818" s="269" t="s">
        <v>3832</v>
      </c>
      <c r="C1818" s="268" t="s">
        <v>1109</v>
      </c>
      <c r="D1818" s="270">
        <v>59.89</v>
      </c>
    </row>
    <row r="1819" spans="1:4">
      <c r="A1819" s="268" t="s">
        <v>3833</v>
      </c>
      <c r="B1819" s="269" t="s">
        <v>3834</v>
      </c>
      <c r="C1819" s="268" t="s">
        <v>1109</v>
      </c>
      <c r="D1819" s="270">
        <v>107.65</v>
      </c>
    </row>
    <row r="1820" spans="1:4">
      <c r="A1820" s="268" t="s">
        <v>3835</v>
      </c>
      <c r="B1820" s="269" t="s">
        <v>3836</v>
      </c>
      <c r="C1820" s="268" t="s">
        <v>1109</v>
      </c>
      <c r="D1820" s="270">
        <v>28.02</v>
      </c>
    </row>
    <row r="1821" spans="1:4">
      <c r="A1821" s="268" t="s">
        <v>3837</v>
      </c>
      <c r="B1821" s="269" t="s">
        <v>3838</v>
      </c>
      <c r="C1821" s="268" t="s">
        <v>1109</v>
      </c>
      <c r="D1821" s="270">
        <v>0.1</v>
      </c>
    </row>
    <row r="1822" spans="1:4">
      <c r="A1822" s="268" t="s">
        <v>3839</v>
      </c>
      <c r="B1822" s="269" t="s">
        <v>3840</v>
      </c>
      <c r="C1822" s="268" t="s">
        <v>1109</v>
      </c>
      <c r="D1822" s="270">
        <v>8.33</v>
      </c>
    </row>
    <row r="1823" spans="1:4">
      <c r="A1823" s="268" t="s">
        <v>3841</v>
      </c>
      <c r="B1823" s="269" t="s">
        <v>3842</v>
      </c>
      <c r="C1823" s="268" t="s">
        <v>1109</v>
      </c>
      <c r="D1823" s="270">
        <v>36.29</v>
      </c>
    </row>
    <row r="1824" spans="1:4">
      <c r="A1824" s="268" t="s">
        <v>3843</v>
      </c>
      <c r="B1824" s="269" t="s">
        <v>3844</v>
      </c>
      <c r="C1824" s="268" t="s">
        <v>1109</v>
      </c>
      <c r="D1824" s="270">
        <v>1.31</v>
      </c>
    </row>
    <row r="1825" spans="1:4">
      <c r="A1825" s="268" t="s">
        <v>3845</v>
      </c>
      <c r="B1825" s="269" t="s">
        <v>3846</v>
      </c>
      <c r="C1825" s="268" t="s">
        <v>1109</v>
      </c>
      <c r="D1825" s="270">
        <v>2.15</v>
      </c>
    </row>
    <row r="1826" spans="1:4">
      <c r="A1826" s="268" t="s">
        <v>3847</v>
      </c>
      <c r="B1826" s="269" t="s">
        <v>3848</v>
      </c>
      <c r="C1826" s="268" t="s">
        <v>1109</v>
      </c>
      <c r="D1826" s="270">
        <v>2.15</v>
      </c>
    </row>
    <row r="1827" spans="1:4">
      <c r="A1827" s="268" t="s">
        <v>3849</v>
      </c>
      <c r="B1827" s="269" t="s">
        <v>3850</v>
      </c>
      <c r="C1827" s="268" t="s">
        <v>1109</v>
      </c>
      <c r="D1827" s="270">
        <v>2.15</v>
      </c>
    </row>
    <row r="1828" spans="1:4">
      <c r="A1828" s="268" t="s">
        <v>3851</v>
      </c>
      <c r="B1828" s="269" t="s">
        <v>3852</v>
      </c>
      <c r="C1828" s="268" t="s">
        <v>1109</v>
      </c>
      <c r="D1828" s="270">
        <v>7.09</v>
      </c>
    </row>
    <row r="1829" spans="1:4">
      <c r="A1829" s="268" t="s">
        <v>3853</v>
      </c>
      <c r="B1829" s="269" t="s">
        <v>3854</v>
      </c>
      <c r="C1829" s="268" t="s">
        <v>1109</v>
      </c>
      <c r="D1829" s="270">
        <v>11.69</v>
      </c>
    </row>
    <row r="1830" spans="1:4">
      <c r="A1830" s="268" t="s">
        <v>3855</v>
      </c>
      <c r="B1830" s="269" t="s">
        <v>3856</v>
      </c>
      <c r="C1830" s="268" t="s">
        <v>1109</v>
      </c>
      <c r="D1830" s="270">
        <v>11.69</v>
      </c>
    </row>
    <row r="1831" spans="1:4">
      <c r="A1831" s="268" t="s">
        <v>3857</v>
      </c>
      <c r="B1831" s="269" t="s">
        <v>3858</v>
      </c>
      <c r="C1831" s="268" t="s">
        <v>1109</v>
      </c>
      <c r="D1831" s="270">
        <v>11.69</v>
      </c>
    </row>
    <row r="1832" spans="1:4">
      <c r="A1832" s="268" t="s">
        <v>3859</v>
      </c>
      <c r="B1832" s="269" t="s">
        <v>3860</v>
      </c>
      <c r="C1832" s="268" t="s">
        <v>1109</v>
      </c>
      <c r="D1832" s="270">
        <v>0.69</v>
      </c>
    </row>
    <row r="1833" spans="1:4">
      <c r="A1833" s="268" t="s">
        <v>3861</v>
      </c>
      <c r="B1833" s="269" t="s">
        <v>3862</v>
      </c>
      <c r="C1833" s="268" t="s">
        <v>1109</v>
      </c>
      <c r="D1833" s="270">
        <v>1.1399999999999999</v>
      </c>
    </row>
    <row r="1834" spans="1:4">
      <c r="A1834" s="268" t="s">
        <v>3863</v>
      </c>
      <c r="B1834" s="269" t="s">
        <v>3864</v>
      </c>
      <c r="C1834" s="268" t="s">
        <v>1109</v>
      </c>
      <c r="D1834" s="270">
        <v>1.1399999999999999</v>
      </c>
    </row>
    <row r="1835" spans="1:4">
      <c r="A1835" s="268" t="s">
        <v>3865</v>
      </c>
      <c r="B1835" s="269" t="s">
        <v>3866</v>
      </c>
      <c r="C1835" s="268" t="s">
        <v>1109</v>
      </c>
      <c r="D1835" s="270">
        <v>1.1399999999999999</v>
      </c>
    </row>
    <row r="1836" spans="1:4">
      <c r="A1836" s="268" t="s">
        <v>3867</v>
      </c>
      <c r="B1836" s="269" t="s">
        <v>3868</v>
      </c>
      <c r="C1836" s="268" t="s">
        <v>1109</v>
      </c>
      <c r="D1836" s="270">
        <v>116.32</v>
      </c>
    </row>
    <row r="1837" spans="1:4">
      <c r="A1837" s="268" t="s">
        <v>3869</v>
      </c>
      <c r="B1837" s="269" t="s">
        <v>3870</v>
      </c>
      <c r="C1837" s="268" t="s">
        <v>1109</v>
      </c>
      <c r="D1837" s="270">
        <v>137.78</v>
      </c>
    </row>
    <row r="1838" spans="1:4">
      <c r="A1838" s="268" t="s">
        <v>3871</v>
      </c>
      <c r="B1838" s="269" t="s">
        <v>3872</v>
      </c>
      <c r="C1838" s="268" t="s">
        <v>1109</v>
      </c>
      <c r="D1838" s="270">
        <v>288.43</v>
      </c>
    </row>
    <row r="1839" spans="1:4">
      <c r="A1839" s="268" t="s">
        <v>3873</v>
      </c>
      <c r="B1839" s="269" t="s">
        <v>3874</v>
      </c>
      <c r="C1839" s="268" t="s">
        <v>1109</v>
      </c>
      <c r="D1839" s="270">
        <v>328.45</v>
      </c>
    </row>
    <row r="1840" spans="1:4">
      <c r="A1840" s="268" t="s">
        <v>3875</v>
      </c>
      <c r="B1840" s="269" t="s">
        <v>3876</v>
      </c>
      <c r="C1840" s="268" t="s">
        <v>1109</v>
      </c>
      <c r="D1840" s="270">
        <v>149.21</v>
      </c>
    </row>
    <row r="1841" spans="1:4">
      <c r="A1841" s="268" t="s">
        <v>3877</v>
      </c>
      <c r="B1841" s="269" t="s">
        <v>3878</v>
      </c>
      <c r="C1841" s="268" t="s">
        <v>1109</v>
      </c>
      <c r="D1841" s="270">
        <v>197.19</v>
      </c>
    </row>
    <row r="1842" spans="1:4">
      <c r="A1842" s="268" t="s">
        <v>3879</v>
      </c>
      <c r="B1842" s="269" t="s">
        <v>3880</v>
      </c>
      <c r="C1842" s="268" t="s">
        <v>1109</v>
      </c>
      <c r="D1842" s="270">
        <v>349.67</v>
      </c>
    </row>
    <row r="1843" spans="1:4">
      <c r="A1843" s="268" t="s">
        <v>3881</v>
      </c>
      <c r="B1843" s="269" t="s">
        <v>3882</v>
      </c>
      <c r="C1843" s="268" t="s">
        <v>1109</v>
      </c>
      <c r="D1843" s="270">
        <v>389.69</v>
      </c>
    </row>
    <row r="1844" spans="1:4">
      <c r="A1844" s="268" t="s">
        <v>3883</v>
      </c>
      <c r="B1844" s="269" t="s">
        <v>3884</v>
      </c>
      <c r="C1844" s="268" t="s">
        <v>1109</v>
      </c>
      <c r="D1844" s="270">
        <v>200</v>
      </c>
    </row>
    <row r="1845" spans="1:4">
      <c r="A1845" s="268" t="s">
        <v>3885</v>
      </c>
      <c r="B1845" s="269" t="s">
        <v>3886</v>
      </c>
      <c r="C1845" s="268" t="s">
        <v>1109</v>
      </c>
      <c r="D1845" s="270">
        <v>288.89999999999998</v>
      </c>
    </row>
    <row r="1846" spans="1:4">
      <c r="A1846" s="268" t="s">
        <v>3887</v>
      </c>
      <c r="B1846" s="269" t="s">
        <v>3888</v>
      </c>
      <c r="C1846" s="268" t="s">
        <v>1109</v>
      </c>
      <c r="D1846" s="270">
        <v>529.62</v>
      </c>
    </row>
    <row r="1847" spans="1:4">
      <c r="A1847" s="268" t="s">
        <v>3889</v>
      </c>
      <c r="B1847" s="269" t="s">
        <v>3890</v>
      </c>
      <c r="C1847" s="268" t="s">
        <v>1109</v>
      </c>
      <c r="D1847" s="270">
        <v>569.65</v>
      </c>
    </row>
    <row r="1848" spans="1:4">
      <c r="A1848" s="268" t="s">
        <v>3891</v>
      </c>
      <c r="B1848" s="269" t="s">
        <v>3892</v>
      </c>
      <c r="C1848" s="268" t="s">
        <v>1109</v>
      </c>
      <c r="D1848" s="270">
        <v>40.03</v>
      </c>
    </row>
    <row r="1849" spans="1:4">
      <c r="A1849" s="268" t="s">
        <v>3893</v>
      </c>
      <c r="B1849" s="269" t="s">
        <v>3894</v>
      </c>
      <c r="C1849" s="268" t="s">
        <v>1109</v>
      </c>
      <c r="D1849" s="270">
        <v>115.09</v>
      </c>
    </row>
    <row r="1850" spans="1:4">
      <c r="A1850" s="268" t="s">
        <v>3895</v>
      </c>
      <c r="B1850" s="269" t="s">
        <v>3896</v>
      </c>
      <c r="C1850" s="268" t="s">
        <v>1109</v>
      </c>
      <c r="D1850" s="270">
        <v>119.68</v>
      </c>
    </row>
    <row r="1851" spans="1:4">
      <c r="A1851" s="268" t="s">
        <v>3897</v>
      </c>
      <c r="B1851" s="269" t="s">
        <v>3898</v>
      </c>
      <c r="C1851" s="268" t="s">
        <v>1109</v>
      </c>
      <c r="D1851" s="270">
        <v>159.69999999999999</v>
      </c>
    </row>
    <row r="1852" spans="1:4">
      <c r="A1852" s="268" t="s">
        <v>3899</v>
      </c>
      <c r="B1852" s="269" t="s">
        <v>3900</v>
      </c>
      <c r="C1852" s="268" t="s">
        <v>1109</v>
      </c>
      <c r="D1852" s="270">
        <v>40.03</v>
      </c>
    </row>
    <row r="1853" spans="1:4">
      <c r="A1853" s="268" t="s">
        <v>3901</v>
      </c>
      <c r="B1853" s="269" t="s">
        <v>3902</v>
      </c>
      <c r="C1853" s="268" t="s">
        <v>1109</v>
      </c>
      <c r="D1853" s="270">
        <v>147.97999999999999</v>
      </c>
    </row>
    <row r="1854" spans="1:4">
      <c r="A1854" s="268" t="s">
        <v>3903</v>
      </c>
      <c r="B1854" s="269" t="s">
        <v>3904</v>
      </c>
      <c r="C1854" s="268" t="s">
        <v>1109</v>
      </c>
      <c r="D1854" s="270">
        <v>158.25</v>
      </c>
    </row>
    <row r="1855" spans="1:4">
      <c r="A1855" s="268" t="s">
        <v>3905</v>
      </c>
      <c r="B1855" s="269" t="s">
        <v>3906</v>
      </c>
      <c r="C1855" s="268" t="s">
        <v>1109</v>
      </c>
      <c r="D1855" s="270">
        <v>198.28</v>
      </c>
    </row>
    <row r="1856" spans="1:4">
      <c r="A1856" s="268" t="s">
        <v>3907</v>
      </c>
      <c r="B1856" s="269" t="s">
        <v>3908</v>
      </c>
      <c r="C1856" s="268" t="s">
        <v>1109</v>
      </c>
      <c r="D1856" s="270">
        <v>42.33</v>
      </c>
    </row>
    <row r="1857" spans="1:4">
      <c r="A1857" s="268" t="s">
        <v>3909</v>
      </c>
      <c r="B1857" s="269" t="s">
        <v>3910</v>
      </c>
      <c r="C1857" s="268" t="s">
        <v>1109</v>
      </c>
      <c r="D1857" s="270">
        <v>4.55</v>
      </c>
    </row>
    <row r="1858" spans="1:4">
      <c r="A1858" s="268" t="s">
        <v>3911</v>
      </c>
      <c r="B1858" s="269" t="s">
        <v>3912</v>
      </c>
      <c r="C1858" s="268" t="s">
        <v>1109</v>
      </c>
      <c r="D1858" s="270">
        <v>87.16</v>
      </c>
    </row>
    <row r="1859" spans="1:4">
      <c r="A1859" s="268" t="s">
        <v>3913</v>
      </c>
      <c r="B1859" s="269" t="s">
        <v>3914</v>
      </c>
      <c r="C1859" s="268" t="s">
        <v>1109</v>
      </c>
      <c r="D1859" s="270">
        <v>127.19</v>
      </c>
    </row>
    <row r="1860" spans="1:4">
      <c r="A1860" s="268" t="s">
        <v>3915</v>
      </c>
      <c r="B1860" s="269" t="s">
        <v>3916</v>
      </c>
      <c r="C1860" s="268" t="s">
        <v>1109</v>
      </c>
      <c r="D1860" s="270">
        <v>359.52</v>
      </c>
    </row>
    <row r="1861" spans="1:4">
      <c r="A1861" s="268" t="s">
        <v>3917</v>
      </c>
      <c r="B1861" s="269" t="s">
        <v>3918</v>
      </c>
      <c r="C1861" s="268" t="s">
        <v>1109</v>
      </c>
      <c r="D1861" s="270">
        <v>602.30999999999995</v>
      </c>
    </row>
    <row r="1862" spans="1:4">
      <c r="A1862" s="268" t="s">
        <v>3919</v>
      </c>
      <c r="B1862" s="269" t="s">
        <v>3920</v>
      </c>
      <c r="C1862" s="268" t="s">
        <v>1109</v>
      </c>
      <c r="D1862" s="270">
        <v>888.85</v>
      </c>
    </row>
    <row r="1863" spans="1:4">
      <c r="A1863" s="268" t="s">
        <v>3921</v>
      </c>
      <c r="B1863" s="269" t="s">
        <v>3922</v>
      </c>
      <c r="C1863" s="268" t="s">
        <v>1109</v>
      </c>
      <c r="D1863" s="270">
        <v>928.88</v>
      </c>
    </row>
    <row r="1864" spans="1:4">
      <c r="A1864" s="268" t="s">
        <v>3923</v>
      </c>
      <c r="B1864" s="269" t="s">
        <v>3924</v>
      </c>
      <c r="C1864" s="268" t="s">
        <v>1109</v>
      </c>
      <c r="D1864" s="270">
        <v>503.08</v>
      </c>
    </row>
    <row r="1865" spans="1:4">
      <c r="A1865" s="268" t="s">
        <v>3925</v>
      </c>
      <c r="B1865" s="269" t="s">
        <v>3926</v>
      </c>
      <c r="C1865" s="268" t="s">
        <v>1109</v>
      </c>
      <c r="D1865" s="270">
        <v>929.56</v>
      </c>
    </row>
    <row r="1866" spans="1:4">
      <c r="A1866" s="268" t="s">
        <v>3927</v>
      </c>
      <c r="B1866" s="269" t="s">
        <v>3928</v>
      </c>
      <c r="C1866" s="268" t="s">
        <v>1109</v>
      </c>
      <c r="D1866" s="270">
        <v>1266.29</v>
      </c>
    </row>
    <row r="1867" spans="1:4">
      <c r="A1867" s="268" t="s">
        <v>3929</v>
      </c>
      <c r="B1867" s="269" t="s">
        <v>3930</v>
      </c>
      <c r="C1867" s="268" t="s">
        <v>1109</v>
      </c>
      <c r="D1867" s="270">
        <v>1306.31</v>
      </c>
    </row>
    <row r="1868" spans="1:4">
      <c r="A1868" s="268" t="s">
        <v>3931</v>
      </c>
      <c r="B1868" s="269" t="s">
        <v>3932</v>
      </c>
      <c r="C1868" s="268" t="s">
        <v>1109</v>
      </c>
      <c r="D1868" s="270">
        <v>96.64</v>
      </c>
    </row>
    <row r="1869" spans="1:4">
      <c r="A1869" s="268" t="s">
        <v>3933</v>
      </c>
      <c r="B1869" s="269" t="s">
        <v>3934</v>
      </c>
      <c r="C1869" s="268" t="s">
        <v>1109</v>
      </c>
      <c r="D1869" s="270">
        <v>126.08</v>
      </c>
    </row>
    <row r="1870" spans="1:4">
      <c r="A1870" s="268" t="s">
        <v>3935</v>
      </c>
      <c r="B1870" s="269" t="s">
        <v>3936</v>
      </c>
      <c r="C1870" s="268" t="s">
        <v>1109</v>
      </c>
      <c r="D1870" s="270">
        <v>133.16999999999999</v>
      </c>
    </row>
    <row r="1871" spans="1:4">
      <c r="A1871" s="268" t="s">
        <v>3937</v>
      </c>
      <c r="B1871" s="269" t="s">
        <v>3938</v>
      </c>
      <c r="C1871" s="268" t="s">
        <v>1109</v>
      </c>
      <c r="D1871" s="270">
        <v>173.2</v>
      </c>
    </row>
    <row r="1872" spans="1:4">
      <c r="A1872" s="268" t="s">
        <v>3939</v>
      </c>
      <c r="B1872" s="269" t="s">
        <v>3940</v>
      </c>
      <c r="C1872" s="268" t="s">
        <v>1109</v>
      </c>
      <c r="D1872" s="270">
        <v>32.21</v>
      </c>
    </row>
    <row r="1873" spans="1:4">
      <c r="A1873" s="268" t="s">
        <v>3941</v>
      </c>
      <c r="B1873" s="269" t="s">
        <v>3942</v>
      </c>
      <c r="C1873" s="268" t="s">
        <v>1109</v>
      </c>
      <c r="D1873" s="270">
        <v>9.74</v>
      </c>
    </row>
    <row r="1874" spans="1:4">
      <c r="A1874" s="268" t="s">
        <v>3943</v>
      </c>
      <c r="B1874" s="269" t="s">
        <v>3944</v>
      </c>
      <c r="C1874" s="268" t="s">
        <v>1109</v>
      </c>
      <c r="D1874" s="270">
        <v>9.74</v>
      </c>
    </row>
    <row r="1875" spans="1:4">
      <c r="A1875" s="268" t="s">
        <v>3945</v>
      </c>
      <c r="B1875" s="269" t="s">
        <v>3946</v>
      </c>
      <c r="C1875" s="268" t="s">
        <v>1109</v>
      </c>
      <c r="D1875" s="270">
        <v>37.71</v>
      </c>
    </row>
    <row r="1876" spans="1:4">
      <c r="A1876" s="268" t="s">
        <v>3947</v>
      </c>
      <c r="B1876" s="269" t="s">
        <v>3948</v>
      </c>
      <c r="C1876" s="268" t="s">
        <v>1109</v>
      </c>
      <c r="D1876" s="270">
        <v>78.27</v>
      </c>
    </row>
    <row r="1877" spans="1:4">
      <c r="A1877" s="268" t="s">
        <v>3949</v>
      </c>
      <c r="B1877" s="269" t="s">
        <v>3950</v>
      </c>
      <c r="C1877" s="268" t="s">
        <v>1109</v>
      </c>
      <c r="D1877" s="270">
        <v>70.510000000000005</v>
      </c>
    </row>
    <row r="1878" spans="1:4">
      <c r="A1878" s="268" t="s">
        <v>3951</v>
      </c>
      <c r="B1878" s="269" t="s">
        <v>3952</v>
      </c>
      <c r="C1878" s="268" t="s">
        <v>1109</v>
      </c>
      <c r="D1878" s="270">
        <v>155.83000000000001</v>
      </c>
    </row>
    <row r="1879" spans="1:4">
      <c r="A1879" s="268" t="s">
        <v>3953</v>
      </c>
      <c r="B1879" s="269" t="s">
        <v>3954</v>
      </c>
      <c r="C1879" s="268" t="s">
        <v>1109</v>
      </c>
      <c r="D1879" s="270">
        <v>195.86</v>
      </c>
    </row>
    <row r="1880" spans="1:4">
      <c r="A1880" s="268" t="s">
        <v>3955</v>
      </c>
      <c r="B1880" s="269" t="s">
        <v>3956</v>
      </c>
      <c r="C1880" s="268" t="s">
        <v>1109</v>
      </c>
      <c r="D1880" s="270">
        <v>0.48</v>
      </c>
    </row>
    <row r="1881" spans="1:4">
      <c r="A1881" s="268" t="s">
        <v>3957</v>
      </c>
      <c r="B1881" s="269" t="s">
        <v>3958</v>
      </c>
      <c r="C1881" s="268" t="s">
        <v>1109</v>
      </c>
      <c r="D1881" s="270">
        <v>1.1100000000000001</v>
      </c>
    </row>
    <row r="1882" spans="1:4">
      <c r="A1882" s="268" t="s">
        <v>3959</v>
      </c>
      <c r="B1882" s="269" t="s">
        <v>3960</v>
      </c>
      <c r="C1882" s="268" t="s">
        <v>1109</v>
      </c>
      <c r="D1882" s="270">
        <v>2.09</v>
      </c>
    </row>
    <row r="1883" spans="1:4">
      <c r="A1883" s="268" t="s">
        <v>3961</v>
      </c>
      <c r="B1883" s="269" t="s">
        <v>3962</v>
      </c>
      <c r="C1883" s="268" t="s">
        <v>1109</v>
      </c>
      <c r="D1883" s="270">
        <v>2.09</v>
      </c>
    </row>
    <row r="1884" spans="1:4">
      <c r="A1884" s="268" t="s">
        <v>3963</v>
      </c>
      <c r="B1884" s="269" t="s">
        <v>3964</v>
      </c>
      <c r="C1884" s="268" t="s">
        <v>1109</v>
      </c>
      <c r="D1884" s="270">
        <v>0.2</v>
      </c>
    </row>
    <row r="1885" spans="1:4">
      <c r="A1885" s="268" t="s">
        <v>3965</v>
      </c>
      <c r="B1885" s="269" t="s">
        <v>3966</v>
      </c>
      <c r="C1885" s="268" t="s">
        <v>1109</v>
      </c>
      <c r="D1885" s="270">
        <v>0.45</v>
      </c>
    </row>
    <row r="1886" spans="1:4">
      <c r="A1886" s="268" t="s">
        <v>3967</v>
      </c>
      <c r="B1886" s="269" t="s">
        <v>3968</v>
      </c>
      <c r="C1886" s="268" t="s">
        <v>1109</v>
      </c>
      <c r="D1886" s="270">
        <v>1.37</v>
      </c>
    </row>
    <row r="1887" spans="1:4">
      <c r="A1887" s="268" t="s">
        <v>3969</v>
      </c>
      <c r="B1887" s="269" t="s">
        <v>3970</v>
      </c>
      <c r="C1887" s="268" t="s">
        <v>1109</v>
      </c>
      <c r="D1887" s="270">
        <v>1.37</v>
      </c>
    </row>
    <row r="1888" spans="1:4">
      <c r="A1888" s="268" t="s">
        <v>3971</v>
      </c>
      <c r="B1888" s="269" t="s">
        <v>3972</v>
      </c>
      <c r="C1888" s="268" t="s">
        <v>1109</v>
      </c>
      <c r="D1888" s="270">
        <v>3.37</v>
      </c>
    </row>
    <row r="1889" spans="1:4">
      <c r="A1889" s="268" t="s">
        <v>3973</v>
      </c>
      <c r="B1889" s="269" t="s">
        <v>3974</v>
      </c>
      <c r="C1889" s="268" t="s">
        <v>1109</v>
      </c>
      <c r="D1889" s="270">
        <v>6.43</v>
      </c>
    </row>
    <row r="1890" spans="1:4">
      <c r="A1890" s="268" t="s">
        <v>3975</v>
      </c>
      <c r="B1890" s="269" t="s">
        <v>3976</v>
      </c>
      <c r="C1890" s="268" t="s">
        <v>1109</v>
      </c>
      <c r="D1890" s="270">
        <v>6.43</v>
      </c>
    </row>
    <row r="1891" spans="1:4">
      <c r="A1891" s="268" t="s">
        <v>3977</v>
      </c>
      <c r="B1891" s="269" t="s">
        <v>3978</v>
      </c>
      <c r="C1891" s="268" t="s">
        <v>1109</v>
      </c>
      <c r="D1891" s="270">
        <v>6.43</v>
      </c>
    </row>
    <row r="1892" spans="1:4">
      <c r="A1892" s="268" t="s">
        <v>3979</v>
      </c>
      <c r="B1892" s="269" t="s">
        <v>3980</v>
      </c>
      <c r="C1892" s="268" t="s">
        <v>1109</v>
      </c>
      <c r="D1892" s="270">
        <v>89.83</v>
      </c>
    </row>
    <row r="1893" spans="1:4">
      <c r="A1893" s="268" t="s">
        <v>3981</v>
      </c>
      <c r="B1893" s="269" t="s">
        <v>3982</v>
      </c>
      <c r="C1893" s="268" t="s">
        <v>1109</v>
      </c>
      <c r="D1893" s="270">
        <v>83.42</v>
      </c>
    </row>
    <row r="1894" spans="1:4">
      <c r="A1894" s="268" t="s">
        <v>3983</v>
      </c>
      <c r="B1894" s="269" t="s">
        <v>3984</v>
      </c>
      <c r="C1894" s="268" t="s">
        <v>1109</v>
      </c>
      <c r="D1894" s="270">
        <v>170.05</v>
      </c>
    </row>
    <row r="1895" spans="1:4">
      <c r="A1895" s="268" t="s">
        <v>3985</v>
      </c>
      <c r="B1895" s="269" t="s">
        <v>3986</v>
      </c>
      <c r="C1895" s="268" t="s">
        <v>1109</v>
      </c>
      <c r="D1895" s="270">
        <v>210.08</v>
      </c>
    </row>
    <row r="1896" spans="1:4">
      <c r="A1896" s="268" t="s">
        <v>3987</v>
      </c>
      <c r="B1896" s="269" t="s">
        <v>3988</v>
      </c>
      <c r="C1896" s="268" t="s">
        <v>1109</v>
      </c>
      <c r="D1896" s="270">
        <v>97.19</v>
      </c>
    </row>
    <row r="1897" spans="1:4">
      <c r="A1897" s="268" t="s">
        <v>3989</v>
      </c>
      <c r="B1897" s="269" t="s">
        <v>3990</v>
      </c>
      <c r="C1897" s="268" t="s">
        <v>1109</v>
      </c>
      <c r="D1897" s="270">
        <v>95.74</v>
      </c>
    </row>
    <row r="1898" spans="1:4">
      <c r="A1898" s="268" t="s">
        <v>3991</v>
      </c>
      <c r="B1898" s="269" t="s">
        <v>3992</v>
      </c>
      <c r="C1898" s="268" t="s">
        <v>1109</v>
      </c>
      <c r="D1898" s="270">
        <v>182.37</v>
      </c>
    </row>
    <row r="1899" spans="1:4">
      <c r="A1899" s="268" t="s">
        <v>3993</v>
      </c>
      <c r="B1899" s="269" t="s">
        <v>3994</v>
      </c>
      <c r="C1899" s="268" t="s">
        <v>1109</v>
      </c>
      <c r="D1899" s="270">
        <v>222.4</v>
      </c>
    </row>
    <row r="1900" spans="1:4">
      <c r="A1900" s="268" t="s">
        <v>3995</v>
      </c>
      <c r="B1900" s="269" t="s">
        <v>3996</v>
      </c>
      <c r="C1900" s="268" t="s">
        <v>1109</v>
      </c>
      <c r="D1900" s="270">
        <v>103.27</v>
      </c>
    </row>
    <row r="1901" spans="1:4">
      <c r="A1901" s="268" t="s">
        <v>3997</v>
      </c>
      <c r="B1901" s="269" t="s">
        <v>3998</v>
      </c>
      <c r="C1901" s="268" t="s">
        <v>1109</v>
      </c>
      <c r="D1901" s="270">
        <v>105.93</v>
      </c>
    </row>
    <row r="1902" spans="1:4">
      <c r="A1902" s="268" t="s">
        <v>3999</v>
      </c>
      <c r="B1902" s="269" t="s">
        <v>4000</v>
      </c>
      <c r="C1902" s="268" t="s">
        <v>1109</v>
      </c>
      <c r="D1902" s="270">
        <v>239.73</v>
      </c>
    </row>
    <row r="1903" spans="1:4">
      <c r="A1903" s="268" t="s">
        <v>4001</v>
      </c>
      <c r="B1903" s="269" t="s">
        <v>4002</v>
      </c>
      <c r="C1903" s="268" t="s">
        <v>1109</v>
      </c>
      <c r="D1903" s="270">
        <v>279.76</v>
      </c>
    </row>
    <row r="1904" spans="1:4">
      <c r="A1904" s="268" t="s">
        <v>4003</v>
      </c>
      <c r="B1904" s="269" t="s">
        <v>4004</v>
      </c>
      <c r="C1904" s="268" t="s">
        <v>1109</v>
      </c>
      <c r="D1904" s="270">
        <v>103.72</v>
      </c>
    </row>
    <row r="1905" spans="1:4">
      <c r="A1905" s="268" t="s">
        <v>4005</v>
      </c>
      <c r="B1905" s="269" t="s">
        <v>4006</v>
      </c>
      <c r="C1905" s="268" t="s">
        <v>1109</v>
      </c>
      <c r="D1905" s="270">
        <v>106.69</v>
      </c>
    </row>
    <row r="1906" spans="1:4">
      <c r="A1906" s="268" t="s">
        <v>4007</v>
      </c>
      <c r="B1906" s="269" t="s">
        <v>4008</v>
      </c>
      <c r="C1906" s="268" t="s">
        <v>1109</v>
      </c>
      <c r="D1906" s="270">
        <v>282.37</v>
      </c>
    </row>
    <row r="1907" spans="1:4">
      <c r="A1907" s="268" t="s">
        <v>4009</v>
      </c>
      <c r="B1907" s="269" t="s">
        <v>4010</v>
      </c>
      <c r="C1907" s="268" t="s">
        <v>1109</v>
      </c>
      <c r="D1907" s="270">
        <v>322.39999999999998</v>
      </c>
    </row>
    <row r="1908" spans="1:4">
      <c r="A1908" s="268" t="s">
        <v>4011</v>
      </c>
      <c r="B1908" s="269" t="s">
        <v>4012</v>
      </c>
      <c r="C1908" s="268" t="s">
        <v>1109</v>
      </c>
      <c r="D1908" s="270">
        <v>193.47</v>
      </c>
    </row>
    <row r="1909" spans="1:4">
      <c r="A1909" s="268" t="s">
        <v>4013</v>
      </c>
      <c r="B1909" s="269" t="s">
        <v>4014</v>
      </c>
      <c r="C1909" s="268" t="s">
        <v>1109</v>
      </c>
      <c r="D1909" s="270">
        <v>257.01</v>
      </c>
    </row>
    <row r="1910" spans="1:4">
      <c r="A1910" s="268" t="s">
        <v>4015</v>
      </c>
      <c r="B1910" s="269" t="s">
        <v>4016</v>
      </c>
      <c r="C1910" s="268" t="s">
        <v>1109</v>
      </c>
      <c r="D1910" s="270">
        <v>430.1</v>
      </c>
    </row>
    <row r="1911" spans="1:4">
      <c r="A1911" s="268" t="s">
        <v>4017</v>
      </c>
      <c r="B1911" s="269" t="s">
        <v>4018</v>
      </c>
      <c r="C1911" s="268" t="s">
        <v>1109</v>
      </c>
      <c r="D1911" s="270">
        <v>470.13</v>
      </c>
    </row>
    <row r="1912" spans="1:4">
      <c r="A1912" s="268" t="s">
        <v>4019</v>
      </c>
      <c r="B1912" s="269" t="s">
        <v>4020</v>
      </c>
      <c r="C1912" s="268" t="s">
        <v>1109</v>
      </c>
      <c r="D1912" s="270">
        <v>193.47</v>
      </c>
    </row>
    <row r="1913" spans="1:4">
      <c r="A1913" s="268" t="s">
        <v>4021</v>
      </c>
      <c r="B1913" s="269" t="s">
        <v>4022</v>
      </c>
      <c r="C1913" s="268" t="s">
        <v>1109</v>
      </c>
      <c r="D1913" s="270">
        <v>257.01</v>
      </c>
    </row>
    <row r="1914" spans="1:4">
      <c r="A1914" s="268" t="s">
        <v>4023</v>
      </c>
      <c r="B1914" s="269" t="s">
        <v>4024</v>
      </c>
      <c r="C1914" s="268" t="s">
        <v>1109</v>
      </c>
      <c r="D1914" s="270">
        <v>446.73</v>
      </c>
    </row>
    <row r="1915" spans="1:4">
      <c r="A1915" s="268" t="s">
        <v>4025</v>
      </c>
      <c r="B1915" s="269" t="s">
        <v>4026</v>
      </c>
      <c r="C1915" s="268" t="s">
        <v>1109</v>
      </c>
      <c r="D1915" s="270">
        <v>486.76</v>
      </c>
    </row>
    <row r="1916" spans="1:4">
      <c r="A1916" s="268" t="s">
        <v>4027</v>
      </c>
      <c r="B1916" s="269" t="s">
        <v>4028</v>
      </c>
      <c r="C1916" s="268" t="s">
        <v>1109</v>
      </c>
      <c r="D1916" s="270">
        <v>101.06</v>
      </c>
    </row>
    <row r="1917" spans="1:4">
      <c r="A1917" s="268" t="s">
        <v>4029</v>
      </c>
      <c r="B1917" s="269" t="s">
        <v>4030</v>
      </c>
      <c r="C1917" s="268" t="s">
        <v>1109</v>
      </c>
      <c r="D1917" s="270">
        <v>102.23</v>
      </c>
    </row>
    <row r="1918" spans="1:4">
      <c r="A1918" s="268" t="s">
        <v>4031</v>
      </c>
      <c r="B1918" s="269" t="s">
        <v>4032</v>
      </c>
      <c r="C1918" s="268" t="s">
        <v>1109</v>
      </c>
      <c r="D1918" s="270">
        <v>210.51</v>
      </c>
    </row>
    <row r="1919" spans="1:4">
      <c r="A1919" s="268" t="s">
        <v>4033</v>
      </c>
      <c r="B1919" s="269" t="s">
        <v>4034</v>
      </c>
      <c r="C1919" s="268" t="s">
        <v>1109</v>
      </c>
      <c r="D1919" s="270">
        <v>250.54</v>
      </c>
    </row>
    <row r="1920" spans="1:4">
      <c r="A1920" s="268" t="s">
        <v>4035</v>
      </c>
      <c r="B1920" s="269" t="s">
        <v>4036</v>
      </c>
      <c r="C1920" s="268" t="s">
        <v>1109</v>
      </c>
      <c r="D1920" s="270">
        <v>146.43</v>
      </c>
    </row>
    <row r="1921" spans="1:4">
      <c r="A1921" s="268" t="s">
        <v>4037</v>
      </c>
      <c r="B1921" s="269" t="s">
        <v>4038</v>
      </c>
      <c r="C1921" s="268" t="s">
        <v>1109</v>
      </c>
      <c r="D1921" s="270">
        <v>178.22</v>
      </c>
    </row>
    <row r="1922" spans="1:4">
      <c r="A1922" s="268" t="s">
        <v>4039</v>
      </c>
      <c r="B1922" s="269" t="s">
        <v>4040</v>
      </c>
      <c r="C1922" s="268" t="s">
        <v>1109</v>
      </c>
      <c r="D1922" s="270">
        <v>364.91</v>
      </c>
    </row>
    <row r="1923" spans="1:4">
      <c r="A1923" s="268" t="s">
        <v>4041</v>
      </c>
      <c r="B1923" s="269" t="s">
        <v>4042</v>
      </c>
      <c r="C1923" s="268" t="s">
        <v>1109</v>
      </c>
      <c r="D1923" s="270">
        <v>404.93</v>
      </c>
    </row>
    <row r="1924" spans="1:4">
      <c r="A1924" s="268" t="s">
        <v>4043</v>
      </c>
      <c r="B1924" s="269" t="s">
        <v>4044</v>
      </c>
      <c r="C1924" s="268" t="s">
        <v>1109</v>
      </c>
      <c r="D1924" s="270">
        <v>64.14</v>
      </c>
    </row>
    <row r="1925" spans="1:4">
      <c r="A1925" s="268" t="s">
        <v>4045</v>
      </c>
      <c r="B1925" s="269" t="s">
        <v>4046</v>
      </c>
      <c r="C1925" s="268" t="s">
        <v>1109</v>
      </c>
      <c r="D1925" s="270">
        <v>40.39</v>
      </c>
    </row>
    <row r="1926" spans="1:4">
      <c r="A1926" s="268" t="s">
        <v>4047</v>
      </c>
      <c r="B1926" s="269" t="s">
        <v>4048</v>
      </c>
      <c r="C1926" s="268" t="s">
        <v>1109</v>
      </c>
      <c r="D1926" s="270">
        <v>67.099999999999994</v>
      </c>
    </row>
    <row r="1927" spans="1:4">
      <c r="A1927" s="268" t="s">
        <v>4049</v>
      </c>
      <c r="B1927" s="269" t="s">
        <v>4050</v>
      </c>
      <c r="C1927" s="268" t="s">
        <v>1109</v>
      </c>
      <c r="D1927" s="270">
        <v>107.13</v>
      </c>
    </row>
    <row r="1928" spans="1:4">
      <c r="A1928" s="268" t="s">
        <v>4051</v>
      </c>
      <c r="B1928" s="269" t="s">
        <v>4052</v>
      </c>
      <c r="C1928" s="268" t="s">
        <v>1109</v>
      </c>
      <c r="D1928" s="270">
        <v>129.27000000000001</v>
      </c>
    </row>
    <row r="1929" spans="1:4">
      <c r="A1929" s="268" t="s">
        <v>4053</v>
      </c>
      <c r="B1929" s="269" t="s">
        <v>4054</v>
      </c>
      <c r="C1929" s="268" t="s">
        <v>1109</v>
      </c>
      <c r="D1929" s="270">
        <v>149.47999999999999</v>
      </c>
    </row>
    <row r="1930" spans="1:4">
      <c r="A1930" s="268" t="s">
        <v>4055</v>
      </c>
      <c r="B1930" s="269" t="s">
        <v>4056</v>
      </c>
      <c r="C1930" s="268" t="s">
        <v>1109</v>
      </c>
      <c r="D1930" s="270">
        <v>220.7</v>
      </c>
    </row>
    <row r="1931" spans="1:4">
      <c r="A1931" s="268" t="s">
        <v>4057</v>
      </c>
      <c r="B1931" s="269" t="s">
        <v>4058</v>
      </c>
      <c r="C1931" s="268" t="s">
        <v>1109</v>
      </c>
      <c r="D1931" s="270">
        <v>260.72000000000003</v>
      </c>
    </row>
    <row r="1932" spans="1:4">
      <c r="A1932" s="268" t="s">
        <v>4059</v>
      </c>
      <c r="B1932" s="269" t="s">
        <v>4060</v>
      </c>
      <c r="C1932" s="268" t="s">
        <v>1109</v>
      </c>
      <c r="D1932" s="270">
        <v>176.27</v>
      </c>
    </row>
    <row r="1933" spans="1:4">
      <c r="A1933" s="268" t="s">
        <v>4061</v>
      </c>
      <c r="B1933" s="269" t="s">
        <v>4062</v>
      </c>
      <c r="C1933" s="268" t="s">
        <v>1109</v>
      </c>
      <c r="D1933" s="270">
        <v>228.21</v>
      </c>
    </row>
    <row r="1934" spans="1:4">
      <c r="A1934" s="268" t="s">
        <v>4063</v>
      </c>
      <c r="B1934" s="269" t="s">
        <v>4064</v>
      </c>
      <c r="C1934" s="268" t="s">
        <v>1109</v>
      </c>
      <c r="D1934" s="270">
        <v>344.92</v>
      </c>
    </row>
    <row r="1935" spans="1:4">
      <c r="A1935" s="268" t="s">
        <v>4065</v>
      </c>
      <c r="B1935" s="269" t="s">
        <v>4066</v>
      </c>
      <c r="C1935" s="268" t="s">
        <v>1109</v>
      </c>
      <c r="D1935" s="270">
        <v>384.94</v>
      </c>
    </row>
    <row r="1936" spans="1:4">
      <c r="A1936" s="268" t="s">
        <v>4067</v>
      </c>
      <c r="B1936" s="269" t="s">
        <v>4068</v>
      </c>
      <c r="C1936" s="268" t="s">
        <v>1109</v>
      </c>
      <c r="D1936" s="270">
        <v>104.75</v>
      </c>
    </row>
    <row r="1937" spans="1:4">
      <c r="A1937" s="268" t="s">
        <v>4069</v>
      </c>
      <c r="B1937" s="269" t="s">
        <v>4070</v>
      </c>
      <c r="C1937" s="268" t="s">
        <v>1109</v>
      </c>
      <c r="D1937" s="270">
        <v>108.41</v>
      </c>
    </row>
    <row r="1938" spans="1:4">
      <c r="A1938" s="268" t="s">
        <v>4071</v>
      </c>
      <c r="B1938" s="269" t="s">
        <v>4072</v>
      </c>
      <c r="C1938" s="268" t="s">
        <v>1109</v>
      </c>
      <c r="D1938" s="270">
        <v>236.15</v>
      </c>
    </row>
    <row r="1939" spans="1:4">
      <c r="A1939" s="268" t="s">
        <v>4073</v>
      </c>
      <c r="B1939" s="269" t="s">
        <v>4074</v>
      </c>
      <c r="C1939" s="268" t="s">
        <v>1109</v>
      </c>
      <c r="D1939" s="270">
        <v>276.18</v>
      </c>
    </row>
    <row r="1940" spans="1:4">
      <c r="A1940" s="268" t="s">
        <v>4075</v>
      </c>
      <c r="B1940" s="269" t="s">
        <v>4076</v>
      </c>
      <c r="C1940" s="268" t="s">
        <v>1109</v>
      </c>
      <c r="D1940" s="270">
        <v>122.19</v>
      </c>
    </row>
    <row r="1941" spans="1:4">
      <c r="A1941" s="268" t="s">
        <v>4077</v>
      </c>
      <c r="B1941" s="269" t="s">
        <v>4078</v>
      </c>
      <c r="C1941" s="268" t="s">
        <v>1109</v>
      </c>
      <c r="D1941" s="270">
        <v>137.61000000000001</v>
      </c>
    </row>
    <row r="1942" spans="1:4">
      <c r="A1942" s="268" t="s">
        <v>4079</v>
      </c>
      <c r="B1942" s="269" t="s">
        <v>4080</v>
      </c>
      <c r="C1942" s="268" t="s">
        <v>1109</v>
      </c>
      <c r="D1942" s="270">
        <v>273.86</v>
      </c>
    </row>
    <row r="1943" spans="1:4">
      <c r="A1943" s="268" t="s">
        <v>4081</v>
      </c>
      <c r="B1943" s="269" t="s">
        <v>4082</v>
      </c>
      <c r="C1943" s="268" t="s">
        <v>1109</v>
      </c>
      <c r="D1943" s="270">
        <v>313.89</v>
      </c>
    </row>
    <row r="1944" spans="1:4">
      <c r="A1944" s="268" t="s">
        <v>4083</v>
      </c>
      <c r="B1944" s="269" t="s">
        <v>4084</v>
      </c>
      <c r="C1944" s="268" t="s">
        <v>1109</v>
      </c>
      <c r="D1944" s="270">
        <v>65.760000000000005</v>
      </c>
    </row>
    <row r="1945" spans="1:4">
      <c r="A1945" s="268" t="s">
        <v>4085</v>
      </c>
      <c r="B1945" s="269" t="s">
        <v>4086</v>
      </c>
      <c r="C1945" s="268" t="s">
        <v>1109</v>
      </c>
      <c r="D1945" s="270">
        <v>46.47</v>
      </c>
    </row>
    <row r="1946" spans="1:4">
      <c r="A1946" s="268" t="s">
        <v>4087</v>
      </c>
      <c r="B1946" s="269" t="s">
        <v>4088</v>
      </c>
      <c r="C1946" s="268" t="s">
        <v>1109</v>
      </c>
      <c r="D1946" s="270">
        <v>124.1</v>
      </c>
    </row>
    <row r="1947" spans="1:4">
      <c r="A1947" s="268" t="s">
        <v>4089</v>
      </c>
      <c r="B1947" s="269" t="s">
        <v>4090</v>
      </c>
      <c r="C1947" s="268" t="s">
        <v>1109</v>
      </c>
      <c r="D1947" s="270">
        <v>164.13</v>
      </c>
    </row>
    <row r="1948" spans="1:4">
      <c r="A1948" s="268" t="s">
        <v>4091</v>
      </c>
      <c r="B1948" s="269" t="s">
        <v>4092</v>
      </c>
      <c r="C1948" s="268" t="s">
        <v>1109</v>
      </c>
      <c r="D1948" s="270">
        <v>67.98</v>
      </c>
    </row>
    <row r="1949" spans="1:4">
      <c r="A1949" s="268" t="s">
        <v>4093</v>
      </c>
      <c r="B1949" s="269" t="s">
        <v>4094</v>
      </c>
      <c r="C1949" s="268" t="s">
        <v>1109</v>
      </c>
      <c r="D1949" s="270">
        <v>50.48</v>
      </c>
    </row>
    <row r="1950" spans="1:4">
      <c r="A1950" s="268" t="s">
        <v>4095</v>
      </c>
      <c r="B1950" s="269" t="s">
        <v>4096</v>
      </c>
      <c r="C1950" s="268" t="s">
        <v>1109</v>
      </c>
      <c r="D1950" s="270">
        <v>144.04</v>
      </c>
    </row>
    <row r="1951" spans="1:4">
      <c r="A1951" s="268" t="s">
        <v>4097</v>
      </c>
      <c r="B1951" s="269" t="s">
        <v>4098</v>
      </c>
      <c r="C1951" s="268" t="s">
        <v>1109</v>
      </c>
      <c r="D1951" s="270">
        <v>184.07</v>
      </c>
    </row>
    <row r="1952" spans="1:4">
      <c r="A1952" s="268" t="s">
        <v>4099</v>
      </c>
      <c r="B1952" s="269" t="s">
        <v>4100</v>
      </c>
      <c r="C1952" s="268" t="s">
        <v>1109</v>
      </c>
      <c r="D1952" s="270">
        <v>55.07</v>
      </c>
    </row>
    <row r="1953" spans="1:4">
      <c r="A1953" s="268" t="s">
        <v>4101</v>
      </c>
      <c r="B1953" s="269" t="s">
        <v>4102</v>
      </c>
      <c r="C1953" s="268" t="s">
        <v>1109</v>
      </c>
      <c r="D1953" s="270">
        <v>27.16</v>
      </c>
    </row>
    <row r="1954" spans="1:4">
      <c r="A1954" s="268" t="s">
        <v>4103</v>
      </c>
      <c r="B1954" s="269" t="s">
        <v>4104</v>
      </c>
      <c r="C1954" s="268" t="s">
        <v>1109</v>
      </c>
      <c r="D1954" s="270">
        <v>42.33</v>
      </c>
    </row>
    <row r="1955" spans="1:4">
      <c r="A1955" s="268" t="s">
        <v>4105</v>
      </c>
      <c r="B1955" s="269" t="s">
        <v>4106</v>
      </c>
      <c r="C1955" s="268" t="s">
        <v>1109</v>
      </c>
      <c r="D1955" s="270">
        <v>82.35</v>
      </c>
    </row>
    <row r="1956" spans="1:4">
      <c r="A1956" s="268" t="s">
        <v>4107</v>
      </c>
      <c r="B1956" s="269" t="s">
        <v>4108</v>
      </c>
      <c r="C1956" s="268" t="s">
        <v>1109</v>
      </c>
      <c r="D1956" s="270">
        <v>82.86</v>
      </c>
    </row>
    <row r="1957" spans="1:4">
      <c r="A1957" s="268" t="s">
        <v>4109</v>
      </c>
      <c r="B1957" s="269" t="s">
        <v>4110</v>
      </c>
      <c r="C1957" s="268" t="s">
        <v>1109</v>
      </c>
      <c r="D1957" s="270">
        <v>77.36</v>
      </c>
    </row>
    <row r="1958" spans="1:4">
      <c r="A1958" s="268" t="s">
        <v>4111</v>
      </c>
      <c r="B1958" s="269" t="s">
        <v>4112</v>
      </c>
      <c r="C1958" s="268" t="s">
        <v>1109</v>
      </c>
      <c r="D1958" s="270">
        <v>170.91</v>
      </c>
    </row>
    <row r="1959" spans="1:4">
      <c r="A1959" s="268" t="s">
        <v>4113</v>
      </c>
      <c r="B1959" s="269" t="s">
        <v>4114</v>
      </c>
      <c r="C1959" s="268" t="s">
        <v>1109</v>
      </c>
      <c r="D1959" s="270">
        <v>210.94</v>
      </c>
    </row>
    <row r="1960" spans="1:4">
      <c r="A1960" s="268" t="s">
        <v>4115</v>
      </c>
      <c r="B1960" s="269" t="s">
        <v>4116</v>
      </c>
      <c r="C1960" s="268" t="s">
        <v>1109</v>
      </c>
      <c r="D1960" s="270">
        <v>72.430000000000007</v>
      </c>
    </row>
    <row r="1961" spans="1:4">
      <c r="A1961" s="268" t="s">
        <v>4117</v>
      </c>
      <c r="B1961" s="269" t="s">
        <v>4118</v>
      </c>
      <c r="C1961" s="268" t="s">
        <v>1109</v>
      </c>
      <c r="D1961" s="270">
        <v>58.52</v>
      </c>
    </row>
    <row r="1962" spans="1:4">
      <c r="A1962" s="268" t="s">
        <v>4119</v>
      </c>
      <c r="B1962" s="269" t="s">
        <v>4120</v>
      </c>
      <c r="C1962" s="268" t="s">
        <v>1109</v>
      </c>
      <c r="D1962" s="270">
        <v>152.07</v>
      </c>
    </row>
    <row r="1963" spans="1:4">
      <c r="A1963" s="268" t="s">
        <v>4121</v>
      </c>
      <c r="B1963" s="269" t="s">
        <v>4122</v>
      </c>
      <c r="C1963" s="268" t="s">
        <v>1109</v>
      </c>
      <c r="D1963" s="270">
        <v>192.1</v>
      </c>
    </row>
    <row r="1964" spans="1:4">
      <c r="A1964" s="268" t="s">
        <v>4123</v>
      </c>
      <c r="B1964" s="269" t="s">
        <v>4124</v>
      </c>
      <c r="C1964" s="268" t="s">
        <v>1109</v>
      </c>
      <c r="D1964" s="270">
        <v>266.45</v>
      </c>
    </row>
    <row r="1965" spans="1:4">
      <c r="A1965" s="268" t="s">
        <v>4125</v>
      </c>
      <c r="B1965" s="269" t="s">
        <v>4126</v>
      </c>
      <c r="C1965" s="268" t="s">
        <v>1109</v>
      </c>
      <c r="D1965" s="270">
        <v>408.92</v>
      </c>
    </row>
    <row r="1966" spans="1:4">
      <c r="A1966" s="268" t="s">
        <v>4127</v>
      </c>
      <c r="B1966" s="269" t="s">
        <v>4128</v>
      </c>
      <c r="C1966" s="268" t="s">
        <v>1109</v>
      </c>
      <c r="D1966" s="270">
        <v>497.93</v>
      </c>
    </row>
    <row r="1967" spans="1:4">
      <c r="A1967" s="268" t="s">
        <v>4129</v>
      </c>
      <c r="B1967" s="269" t="s">
        <v>4130</v>
      </c>
      <c r="C1967" s="268" t="s">
        <v>1109</v>
      </c>
      <c r="D1967" s="270">
        <v>537.96</v>
      </c>
    </row>
    <row r="1968" spans="1:4">
      <c r="A1968" s="268" t="s">
        <v>4131</v>
      </c>
      <c r="B1968" s="269" t="s">
        <v>4132</v>
      </c>
      <c r="C1968" s="268" t="s">
        <v>1109</v>
      </c>
      <c r="D1968" s="270">
        <v>213.36</v>
      </c>
    </row>
    <row r="1969" spans="1:4">
      <c r="A1969" s="268" t="s">
        <v>4133</v>
      </c>
      <c r="B1969" s="269" t="s">
        <v>4134</v>
      </c>
      <c r="C1969" s="268" t="s">
        <v>1109</v>
      </c>
      <c r="D1969" s="270">
        <v>313.02999999999997</v>
      </c>
    </row>
    <row r="1970" spans="1:4">
      <c r="A1970" s="268" t="s">
        <v>4135</v>
      </c>
      <c r="B1970" s="269" t="s">
        <v>4136</v>
      </c>
      <c r="C1970" s="268" t="s">
        <v>1109</v>
      </c>
      <c r="D1970" s="270">
        <v>451.97</v>
      </c>
    </row>
    <row r="1971" spans="1:4">
      <c r="A1971" s="268" t="s">
        <v>4137</v>
      </c>
      <c r="B1971" s="269" t="s">
        <v>4138</v>
      </c>
      <c r="C1971" s="268" t="s">
        <v>1109</v>
      </c>
      <c r="D1971" s="270">
        <v>492</v>
      </c>
    </row>
    <row r="1972" spans="1:4">
      <c r="A1972" s="268" t="s">
        <v>4139</v>
      </c>
      <c r="B1972" s="269" t="s">
        <v>4140</v>
      </c>
      <c r="C1972" s="268" t="s">
        <v>1109</v>
      </c>
      <c r="D1972" s="270">
        <v>137.83000000000001</v>
      </c>
    </row>
    <row r="1973" spans="1:4">
      <c r="A1973" s="268" t="s">
        <v>4141</v>
      </c>
      <c r="B1973" s="269" t="s">
        <v>4142</v>
      </c>
      <c r="C1973" s="268" t="s">
        <v>1109</v>
      </c>
      <c r="D1973" s="270">
        <v>170.15</v>
      </c>
    </row>
    <row r="1974" spans="1:4">
      <c r="A1974" s="268" t="s">
        <v>4143</v>
      </c>
      <c r="B1974" s="269" t="s">
        <v>4144</v>
      </c>
      <c r="C1974" s="268" t="s">
        <v>1109</v>
      </c>
      <c r="D1974" s="270">
        <v>476.76</v>
      </c>
    </row>
    <row r="1975" spans="1:4">
      <c r="A1975" s="268" t="s">
        <v>4145</v>
      </c>
      <c r="B1975" s="269" t="s">
        <v>4146</v>
      </c>
      <c r="C1975" s="268" t="s">
        <v>1109</v>
      </c>
      <c r="D1975" s="270">
        <v>516.78</v>
      </c>
    </row>
    <row r="1976" spans="1:4">
      <c r="A1976" s="268" t="s">
        <v>4147</v>
      </c>
      <c r="B1976" s="269" t="s">
        <v>4148</v>
      </c>
      <c r="C1976" s="268" t="s">
        <v>1109</v>
      </c>
      <c r="D1976" s="270">
        <v>287.87</v>
      </c>
    </row>
    <row r="1977" spans="1:4">
      <c r="A1977" s="268" t="s">
        <v>4149</v>
      </c>
      <c r="B1977" s="269" t="s">
        <v>4150</v>
      </c>
      <c r="C1977" s="268" t="s">
        <v>1109</v>
      </c>
      <c r="D1977" s="270">
        <v>447.6</v>
      </c>
    </row>
    <row r="1978" spans="1:4">
      <c r="A1978" s="268" t="s">
        <v>4151</v>
      </c>
      <c r="B1978" s="269" t="s">
        <v>4152</v>
      </c>
      <c r="C1978" s="268" t="s">
        <v>1109</v>
      </c>
      <c r="D1978" s="270">
        <v>536.61</v>
      </c>
    </row>
    <row r="1979" spans="1:4">
      <c r="A1979" s="268" t="s">
        <v>4153</v>
      </c>
      <c r="B1979" s="269" t="s">
        <v>4154</v>
      </c>
      <c r="C1979" s="268" t="s">
        <v>1109</v>
      </c>
      <c r="D1979" s="270">
        <v>576.64</v>
      </c>
    </row>
    <row r="1980" spans="1:4">
      <c r="A1980" s="268" t="s">
        <v>4155</v>
      </c>
      <c r="B1980" s="269" t="s">
        <v>4156</v>
      </c>
      <c r="C1980" s="268" t="s">
        <v>1109</v>
      </c>
      <c r="D1980" s="270">
        <v>201.85</v>
      </c>
    </row>
    <row r="1981" spans="1:4">
      <c r="A1981" s="268" t="s">
        <v>4157</v>
      </c>
      <c r="B1981" s="269" t="s">
        <v>4158</v>
      </c>
      <c r="C1981" s="268" t="s">
        <v>1109</v>
      </c>
      <c r="D1981" s="270">
        <v>292.25</v>
      </c>
    </row>
    <row r="1982" spans="1:4">
      <c r="A1982" s="268" t="s">
        <v>4159</v>
      </c>
      <c r="B1982" s="269" t="s">
        <v>4160</v>
      </c>
      <c r="C1982" s="268" t="s">
        <v>1109</v>
      </c>
      <c r="D1982" s="270">
        <v>435.66</v>
      </c>
    </row>
    <row r="1983" spans="1:4">
      <c r="A1983" s="268" t="s">
        <v>4161</v>
      </c>
      <c r="B1983" s="269" t="s">
        <v>4162</v>
      </c>
      <c r="C1983" s="268" t="s">
        <v>1109</v>
      </c>
      <c r="D1983" s="270">
        <v>475.69</v>
      </c>
    </row>
    <row r="1984" spans="1:4">
      <c r="A1984" s="268" t="s">
        <v>4163</v>
      </c>
      <c r="B1984" s="269" t="s">
        <v>4164</v>
      </c>
      <c r="C1984" s="268" t="s">
        <v>1109</v>
      </c>
      <c r="D1984" s="270">
        <v>143.47</v>
      </c>
    </row>
    <row r="1985" spans="1:4">
      <c r="A1985" s="268" t="s">
        <v>4165</v>
      </c>
      <c r="B1985" s="269" t="s">
        <v>4166</v>
      </c>
      <c r="C1985" s="268" t="s">
        <v>1109</v>
      </c>
      <c r="D1985" s="270">
        <v>179.95</v>
      </c>
    </row>
    <row r="1986" spans="1:4">
      <c r="A1986" s="268" t="s">
        <v>4167</v>
      </c>
      <c r="B1986" s="269" t="s">
        <v>4168</v>
      </c>
      <c r="C1986" s="268" t="s">
        <v>1109</v>
      </c>
      <c r="D1986" s="270">
        <v>486.56</v>
      </c>
    </row>
    <row r="1987" spans="1:4">
      <c r="A1987" s="268" t="s">
        <v>4169</v>
      </c>
      <c r="B1987" s="269" t="s">
        <v>4170</v>
      </c>
      <c r="C1987" s="268" t="s">
        <v>1109</v>
      </c>
      <c r="D1987" s="270">
        <v>526.59</v>
      </c>
    </row>
    <row r="1988" spans="1:4">
      <c r="A1988" s="268" t="s">
        <v>4171</v>
      </c>
      <c r="B1988" s="269" t="s">
        <v>4172</v>
      </c>
      <c r="C1988" s="268" t="s">
        <v>1109</v>
      </c>
      <c r="D1988" s="270">
        <v>353.04</v>
      </c>
    </row>
    <row r="1989" spans="1:4">
      <c r="A1989" s="268" t="s">
        <v>4173</v>
      </c>
      <c r="B1989" s="269" t="s">
        <v>4174</v>
      </c>
      <c r="C1989" s="268" t="s">
        <v>1109</v>
      </c>
      <c r="D1989" s="270">
        <v>214.82</v>
      </c>
    </row>
    <row r="1990" spans="1:4">
      <c r="A1990" s="268" t="s">
        <v>4175</v>
      </c>
      <c r="B1990" s="269" t="s">
        <v>4176</v>
      </c>
      <c r="C1990" s="268" t="s">
        <v>1109</v>
      </c>
      <c r="D1990" s="270">
        <v>325.39</v>
      </c>
    </row>
    <row r="1991" spans="1:4">
      <c r="A1991" s="268" t="s">
        <v>4177</v>
      </c>
      <c r="B1991" s="269" t="s">
        <v>4178</v>
      </c>
      <c r="C1991" s="268" t="s">
        <v>1109</v>
      </c>
      <c r="D1991" s="270">
        <v>571.41</v>
      </c>
    </row>
    <row r="1992" spans="1:4">
      <c r="A1992" s="268" t="s">
        <v>4179</v>
      </c>
      <c r="B1992" s="269" t="s">
        <v>4180</v>
      </c>
      <c r="C1992" s="268" t="s">
        <v>1109</v>
      </c>
      <c r="D1992" s="270">
        <v>396.73</v>
      </c>
    </row>
    <row r="1993" spans="1:4">
      <c r="A1993" s="268" t="s">
        <v>4181</v>
      </c>
      <c r="B1993" s="269" t="s">
        <v>4182</v>
      </c>
      <c r="C1993" s="268" t="s">
        <v>1109</v>
      </c>
      <c r="D1993" s="270">
        <v>266.95999999999998</v>
      </c>
    </row>
    <row r="1994" spans="1:4">
      <c r="A1994" s="268" t="s">
        <v>4183</v>
      </c>
      <c r="B1994" s="269" t="s">
        <v>4184</v>
      </c>
      <c r="C1994" s="268" t="s">
        <v>1109</v>
      </c>
      <c r="D1994" s="270">
        <v>333.3</v>
      </c>
    </row>
    <row r="1995" spans="1:4">
      <c r="A1995" s="268" t="s">
        <v>4185</v>
      </c>
      <c r="B1995" s="269" t="s">
        <v>4186</v>
      </c>
      <c r="C1995" s="268" t="s">
        <v>1109</v>
      </c>
      <c r="D1995" s="270">
        <v>579.32000000000005</v>
      </c>
    </row>
    <row r="1996" spans="1:4">
      <c r="A1996" s="268" t="s">
        <v>4187</v>
      </c>
      <c r="B1996" s="269" t="s">
        <v>4188</v>
      </c>
      <c r="C1996" s="268" t="s">
        <v>1109</v>
      </c>
      <c r="D1996" s="270">
        <v>617.38</v>
      </c>
    </row>
    <row r="1997" spans="1:4">
      <c r="A1997" s="268" t="s">
        <v>4189</v>
      </c>
      <c r="B1997" s="269" t="s">
        <v>4190</v>
      </c>
      <c r="C1997" s="268" t="s">
        <v>1109</v>
      </c>
      <c r="D1997" s="270">
        <v>799.65</v>
      </c>
    </row>
    <row r="1998" spans="1:4">
      <c r="A1998" s="268" t="s">
        <v>4191</v>
      </c>
      <c r="B1998" s="269" t="s">
        <v>4192</v>
      </c>
      <c r="C1998" s="268" t="s">
        <v>1109</v>
      </c>
      <c r="D1998" s="270">
        <v>1805.78</v>
      </c>
    </row>
    <row r="1999" spans="1:4">
      <c r="A1999" s="268" t="s">
        <v>4193</v>
      </c>
      <c r="B1999" s="269" t="s">
        <v>4194</v>
      </c>
      <c r="C1999" s="268" t="s">
        <v>1109</v>
      </c>
      <c r="D1999" s="270">
        <v>1971.75</v>
      </c>
    </row>
    <row r="2000" spans="1:4">
      <c r="A2000" s="268" t="s">
        <v>4195</v>
      </c>
      <c r="B2000" s="269" t="s">
        <v>4196</v>
      </c>
      <c r="C2000" s="268" t="s">
        <v>1109</v>
      </c>
      <c r="D2000" s="270">
        <v>1133.45</v>
      </c>
    </row>
    <row r="2001" spans="1:4">
      <c r="A2001" s="268" t="s">
        <v>4197</v>
      </c>
      <c r="B2001" s="269" t="s">
        <v>4198</v>
      </c>
      <c r="C2001" s="268" t="s">
        <v>1109</v>
      </c>
      <c r="D2001" s="270">
        <v>1713.83</v>
      </c>
    </row>
    <row r="2002" spans="1:4">
      <c r="A2002" s="268" t="s">
        <v>4199</v>
      </c>
      <c r="B2002" s="269" t="s">
        <v>4200</v>
      </c>
      <c r="C2002" s="268" t="s">
        <v>1109</v>
      </c>
      <c r="D2002" s="270">
        <v>3170.22</v>
      </c>
    </row>
    <row r="2003" spans="1:4">
      <c r="A2003" s="268" t="s">
        <v>4201</v>
      </c>
      <c r="B2003" s="269" t="s">
        <v>4202</v>
      </c>
      <c r="C2003" s="268" t="s">
        <v>1109</v>
      </c>
      <c r="D2003" s="270">
        <v>3336.19</v>
      </c>
    </row>
    <row r="2004" spans="1:4">
      <c r="A2004" s="268" t="s">
        <v>4203</v>
      </c>
      <c r="B2004" s="269" t="s">
        <v>4204</v>
      </c>
      <c r="C2004" s="268" t="s">
        <v>1109</v>
      </c>
      <c r="D2004" s="270">
        <v>479.49</v>
      </c>
    </row>
    <row r="2005" spans="1:4">
      <c r="A2005" s="268" t="s">
        <v>4205</v>
      </c>
      <c r="B2005" s="269" t="s">
        <v>4206</v>
      </c>
      <c r="C2005" s="268" t="s">
        <v>1109</v>
      </c>
      <c r="D2005" s="270">
        <v>413.56</v>
      </c>
    </row>
    <row r="2006" spans="1:4">
      <c r="A2006" s="268" t="s">
        <v>4207</v>
      </c>
      <c r="B2006" s="269" t="s">
        <v>4208</v>
      </c>
      <c r="C2006" s="268" t="s">
        <v>1109</v>
      </c>
      <c r="D2006" s="270">
        <v>505.7</v>
      </c>
    </row>
    <row r="2007" spans="1:4">
      <c r="A2007" s="268" t="s">
        <v>4209</v>
      </c>
      <c r="B2007" s="269" t="s">
        <v>4210</v>
      </c>
      <c r="C2007" s="268" t="s">
        <v>1109</v>
      </c>
      <c r="D2007" s="270">
        <v>751.72</v>
      </c>
    </row>
    <row r="2008" spans="1:4">
      <c r="A2008" s="268" t="s">
        <v>4211</v>
      </c>
      <c r="B2008" s="269" t="s">
        <v>4212</v>
      </c>
      <c r="C2008" s="268" t="s">
        <v>1109</v>
      </c>
      <c r="D2008" s="270">
        <v>28.42</v>
      </c>
    </row>
    <row r="2009" spans="1:4">
      <c r="A2009" s="268" t="s">
        <v>4213</v>
      </c>
      <c r="B2009" s="269" t="s">
        <v>4214</v>
      </c>
      <c r="C2009" s="268" t="s">
        <v>1109</v>
      </c>
      <c r="D2009" s="270">
        <v>0.88</v>
      </c>
    </row>
    <row r="2010" spans="1:4">
      <c r="A2010" s="268" t="s">
        <v>4215</v>
      </c>
      <c r="B2010" s="269" t="s">
        <v>4216</v>
      </c>
      <c r="C2010" s="268" t="s">
        <v>1109</v>
      </c>
      <c r="D2010" s="270">
        <v>2.2599999999999998</v>
      </c>
    </row>
    <row r="2011" spans="1:4">
      <c r="A2011" s="268" t="s">
        <v>4217</v>
      </c>
      <c r="B2011" s="269" t="s">
        <v>4218</v>
      </c>
      <c r="C2011" s="268" t="s">
        <v>1109</v>
      </c>
      <c r="D2011" s="270">
        <v>30.22</v>
      </c>
    </row>
    <row r="2012" spans="1:4">
      <c r="A2012" s="268" t="s">
        <v>4219</v>
      </c>
      <c r="B2012" s="269" t="s">
        <v>4220</v>
      </c>
      <c r="C2012" s="268" t="s">
        <v>1109</v>
      </c>
      <c r="D2012" s="270">
        <v>28.52</v>
      </c>
    </row>
    <row r="2013" spans="1:4">
      <c r="A2013" s="268" t="s">
        <v>4221</v>
      </c>
      <c r="B2013" s="269" t="s">
        <v>4222</v>
      </c>
      <c r="C2013" s="268" t="s">
        <v>1109</v>
      </c>
      <c r="D2013" s="270">
        <v>1.08</v>
      </c>
    </row>
    <row r="2014" spans="1:4">
      <c r="A2014" s="268" t="s">
        <v>4223</v>
      </c>
      <c r="B2014" s="269" t="s">
        <v>4224</v>
      </c>
      <c r="C2014" s="268" t="s">
        <v>1109</v>
      </c>
      <c r="D2014" s="270">
        <v>2.8</v>
      </c>
    </row>
    <row r="2015" spans="1:4">
      <c r="A2015" s="268" t="s">
        <v>4225</v>
      </c>
      <c r="B2015" s="269" t="s">
        <v>4226</v>
      </c>
      <c r="C2015" s="268" t="s">
        <v>1109</v>
      </c>
      <c r="D2015" s="270">
        <v>30.77</v>
      </c>
    </row>
    <row r="2016" spans="1:4">
      <c r="A2016" s="268" t="s">
        <v>4227</v>
      </c>
      <c r="B2016" s="269" t="s">
        <v>4228</v>
      </c>
      <c r="C2016" s="268" t="s">
        <v>1109</v>
      </c>
      <c r="D2016" s="270">
        <v>238.23</v>
      </c>
    </row>
    <row r="2017" spans="1:4">
      <c r="A2017" s="268" t="s">
        <v>4229</v>
      </c>
      <c r="B2017" s="269" t="s">
        <v>4230</v>
      </c>
      <c r="C2017" s="268" t="s">
        <v>1109</v>
      </c>
      <c r="D2017" s="270">
        <v>363.14</v>
      </c>
    </row>
    <row r="2018" spans="1:4">
      <c r="A2018" s="268" t="s">
        <v>4231</v>
      </c>
      <c r="B2018" s="269" t="s">
        <v>4232</v>
      </c>
      <c r="C2018" s="268" t="s">
        <v>1109</v>
      </c>
      <c r="D2018" s="270">
        <v>460.07</v>
      </c>
    </row>
    <row r="2019" spans="1:4">
      <c r="A2019" s="268" t="s">
        <v>4233</v>
      </c>
      <c r="B2019" s="269" t="s">
        <v>4234</v>
      </c>
      <c r="C2019" s="268" t="s">
        <v>1109</v>
      </c>
      <c r="D2019" s="270">
        <v>500.09</v>
      </c>
    </row>
    <row r="2020" spans="1:4">
      <c r="A2020" s="268" t="s">
        <v>4235</v>
      </c>
      <c r="B2020" s="269" t="s">
        <v>4236</v>
      </c>
      <c r="C2020" s="268" t="s">
        <v>1109</v>
      </c>
      <c r="D2020" s="270">
        <v>640.66999999999996</v>
      </c>
    </row>
    <row r="2021" spans="1:4">
      <c r="A2021" s="268" t="s">
        <v>4237</v>
      </c>
      <c r="B2021" s="269" t="s">
        <v>4238</v>
      </c>
      <c r="C2021" s="268" t="s">
        <v>1109</v>
      </c>
      <c r="D2021" s="270">
        <v>1100.5</v>
      </c>
    </row>
    <row r="2022" spans="1:4">
      <c r="A2022" s="268" t="s">
        <v>4239</v>
      </c>
      <c r="B2022" s="269" t="s">
        <v>4240</v>
      </c>
      <c r="C2022" s="268" t="s">
        <v>1109</v>
      </c>
      <c r="D2022" s="270">
        <v>1256.77</v>
      </c>
    </row>
    <row r="2023" spans="1:4">
      <c r="A2023" s="268" t="s">
        <v>4241</v>
      </c>
      <c r="B2023" s="269" t="s">
        <v>4242</v>
      </c>
      <c r="C2023" s="268" t="s">
        <v>1109</v>
      </c>
      <c r="D2023" s="270">
        <v>1296.8</v>
      </c>
    </row>
    <row r="2024" spans="1:4">
      <c r="A2024" s="268" t="s">
        <v>4243</v>
      </c>
      <c r="B2024" s="269" t="s">
        <v>4244</v>
      </c>
      <c r="C2024" s="268" t="s">
        <v>1109</v>
      </c>
      <c r="D2024" s="270">
        <v>279.45</v>
      </c>
    </row>
    <row r="2025" spans="1:4">
      <c r="A2025" s="268" t="s">
        <v>4245</v>
      </c>
      <c r="B2025" s="269" t="s">
        <v>4246</v>
      </c>
      <c r="C2025" s="268" t="s">
        <v>1109</v>
      </c>
      <c r="D2025" s="270">
        <v>438.66</v>
      </c>
    </row>
    <row r="2026" spans="1:4">
      <c r="A2026" s="268" t="s">
        <v>4247</v>
      </c>
      <c r="B2026" s="269" t="s">
        <v>4248</v>
      </c>
      <c r="C2026" s="268" t="s">
        <v>1109</v>
      </c>
      <c r="D2026" s="270">
        <v>587.02</v>
      </c>
    </row>
    <row r="2027" spans="1:4">
      <c r="A2027" s="268" t="s">
        <v>4249</v>
      </c>
      <c r="B2027" s="269" t="s">
        <v>4250</v>
      </c>
      <c r="C2027" s="268" t="s">
        <v>1109</v>
      </c>
      <c r="D2027" s="270">
        <v>627.04999999999995</v>
      </c>
    </row>
    <row r="2028" spans="1:4">
      <c r="A2028" s="268" t="s">
        <v>4251</v>
      </c>
      <c r="B2028" s="269" t="s">
        <v>4252</v>
      </c>
      <c r="C2028" s="268" t="s">
        <v>1109</v>
      </c>
      <c r="D2028" s="270">
        <v>321.08</v>
      </c>
    </row>
    <row r="2029" spans="1:4">
      <c r="A2029" s="268" t="s">
        <v>4253</v>
      </c>
      <c r="B2029" s="269" t="s">
        <v>4254</v>
      </c>
      <c r="C2029" s="268" t="s">
        <v>1109</v>
      </c>
      <c r="D2029" s="270">
        <v>514.94000000000005</v>
      </c>
    </row>
    <row r="2030" spans="1:4">
      <c r="A2030" s="268" t="s">
        <v>4255</v>
      </c>
      <c r="B2030" s="269" t="s">
        <v>4256</v>
      </c>
      <c r="C2030" s="268" t="s">
        <v>1109</v>
      </c>
      <c r="D2030" s="270">
        <v>631.05999999999995</v>
      </c>
    </row>
    <row r="2031" spans="1:4">
      <c r="A2031" s="268" t="s">
        <v>4257</v>
      </c>
      <c r="B2031" s="269" t="s">
        <v>4258</v>
      </c>
      <c r="C2031" s="268" t="s">
        <v>1109</v>
      </c>
      <c r="D2031" s="270">
        <v>671.09</v>
      </c>
    </row>
    <row r="2032" spans="1:4">
      <c r="A2032" s="268" t="s">
        <v>4259</v>
      </c>
      <c r="B2032" s="269" t="s">
        <v>4260</v>
      </c>
      <c r="C2032" s="268" t="s">
        <v>1109</v>
      </c>
      <c r="D2032" s="270">
        <v>733.11</v>
      </c>
    </row>
    <row r="2033" spans="1:4">
      <c r="A2033" s="268" t="s">
        <v>4261</v>
      </c>
      <c r="B2033" s="269" t="s">
        <v>4262</v>
      </c>
      <c r="C2033" s="268" t="s">
        <v>1109</v>
      </c>
      <c r="D2033" s="270">
        <v>1052.79</v>
      </c>
    </row>
    <row r="2034" spans="1:4">
      <c r="A2034" s="268" t="s">
        <v>4263</v>
      </c>
      <c r="B2034" s="269" t="s">
        <v>4264</v>
      </c>
      <c r="C2034" s="268" t="s">
        <v>1109</v>
      </c>
      <c r="D2034" s="270">
        <v>1280.27</v>
      </c>
    </row>
    <row r="2035" spans="1:4">
      <c r="A2035" s="268" t="s">
        <v>4265</v>
      </c>
      <c r="B2035" s="269" t="s">
        <v>4266</v>
      </c>
      <c r="C2035" s="268" t="s">
        <v>1109</v>
      </c>
      <c r="D2035" s="270">
        <v>1408.23</v>
      </c>
    </row>
    <row r="2036" spans="1:4">
      <c r="A2036" s="268" t="s">
        <v>4267</v>
      </c>
      <c r="B2036" s="269" t="s">
        <v>4268</v>
      </c>
      <c r="C2036" s="268" t="s">
        <v>1109</v>
      </c>
      <c r="D2036" s="270">
        <v>29.27</v>
      </c>
    </row>
    <row r="2037" spans="1:4">
      <c r="A2037" s="268" t="s">
        <v>4269</v>
      </c>
      <c r="B2037" s="269" t="s">
        <v>4270</v>
      </c>
      <c r="C2037" s="268" t="s">
        <v>1109</v>
      </c>
      <c r="D2037" s="270">
        <v>2.82</v>
      </c>
    </row>
    <row r="2038" spans="1:4">
      <c r="A2038" s="268" t="s">
        <v>4271</v>
      </c>
      <c r="B2038" s="269" t="s">
        <v>4272</v>
      </c>
      <c r="C2038" s="268" t="s">
        <v>1109</v>
      </c>
      <c r="D2038" s="270">
        <v>7.51</v>
      </c>
    </row>
    <row r="2039" spans="1:4">
      <c r="A2039" s="268" t="s">
        <v>4273</v>
      </c>
      <c r="B2039" s="269" t="s">
        <v>4274</v>
      </c>
      <c r="C2039" s="268" t="s">
        <v>1109</v>
      </c>
      <c r="D2039" s="270">
        <v>35.479999999999997</v>
      </c>
    </row>
    <row r="2040" spans="1:4">
      <c r="A2040" s="268" t="s">
        <v>4275</v>
      </c>
      <c r="B2040" s="269" t="s">
        <v>4276</v>
      </c>
      <c r="C2040" s="268" t="s">
        <v>1109</v>
      </c>
      <c r="D2040" s="270">
        <v>27.97</v>
      </c>
    </row>
    <row r="2041" spans="1:4">
      <c r="A2041" s="268" t="s">
        <v>4277</v>
      </c>
      <c r="B2041" s="269" t="s">
        <v>4278</v>
      </c>
      <c r="C2041" s="268" t="s">
        <v>1109</v>
      </c>
      <c r="D2041" s="270">
        <v>6.21</v>
      </c>
    </row>
    <row r="2042" spans="1:4">
      <c r="A2042" s="268" t="s">
        <v>4279</v>
      </c>
      <c r="B2042" s="269" t="s">
        <v>4280</v>
      </c>
      <c r="C2042" s="268" t="s">
        <v>1109</v>
      </c>
      <c r="D2042" s="270">
        <v>5.28</v>
      </c>
    </row>
    <row r="2043" spans="1:4">
      <c r="A2043" s="268" t="s">
        <v>4281</v>
      </c>
      <c r="B2043" s="269" t="s">
        <v>4282</v>
      </c>
      <c r="C2043" s="268" t="s">
        <v>1109</v>
      </c>
      <c r="D2043" s="270">
        <v>33.24</v>
      </c>
    </row>
    <row r="2044" spans="1:4">
      <c r="A2044" s="268" t="s">
        <v>4283</v>
      </c>
      <c r="B2044" s="269" t="s">
        <v>4284</v>
      </c>
      <c r="C2044" s="268" t="s">
        <v>1109</v>
      </c>
      <c r="D2044" s="270">
        <v>53.12</v>
      </c>
    </row>
    <row r="2045" spans="1:4">
      <c r="A2045" s="268" t="s">
        <v>4285</v>
      </c>
      <c r="B2045" s="269" t="s">
        <v>4286</v>
      </c>
      <c r="C2045" s="268" t="s">
        <v>1109</v>
      </c>
      <c r="D2045" s="270">
        <v>48.57</v>
      </c>
    </row>
    <row r="2046" spans="1:4">
      <c r="A2046" s="268" t="s">
        <v>4287</v>
      </c>
      <c r="B2046" s="269" t="s">
        <v>4288</v>
      </c>
      <c r="C2046" s="268" t="s">
        <v>1109</v>
      </c>
      <c r="D2046" s="270">
        <v>57.36</v>
      </c>
    </row>
    <row r="2047" spans="1:4">
      <c r="A2047" s="268" t="s">
        <v>4289</v>
      </c>
      <c r="B2047" s="269" t="s">
        <v>4290</v>
      </c>
      <c r="C2047" s="268" t="s">
        <v>1109</v>
      </c>
      <c r="D2047" s="270">
        <v>85.33</v>
      </c>
    </row>
    <row r="2048" spans="1:4">
      <c r="A2048" s="268" t="s">
        <v>4291</v>
      </c>
      <c r="B2048" s="269" t="s">
        <v>4292</v>
      </c>
      <c r="C2048" s="268" t="s">
        <v>1109</v>
      </c>
      <c r="D2048" s="270">
        <v>201.18</v>
      </c>
    </row>
    <row r="2049" spans="1:4">
      <c r="A2049" s="268" t="s">
        <v>4293</v>
      </c>
      <c r="B2049" s="269" t="s">
        <v>4294</v>
      </c>
      <c r="C2049" s="268" t="s">
        <v>1109</v>
      </c>
      <c r="D2049" s="270">
        <v>21.91</v>
      </c>
    </row>
    <row r="2050" spans="1:4">
      <c r="A2050" s="268" t="s">
        <v>4295</v>
      </c>
      <c r="B2050" s="269" t="s">
        <v>4296</v>
      </c>
      <c r="C2050" s="268" t="s">
        <v>1109</v>
      </c>
      <c r="D2050" s="270">
        <v>284.69</v>
      </c>
    </row>
    <row r="2051" spans="1:4">
      <c r="A2051" s="268" t="s">
        <v>4297</v>
      </c>
      <c r="B2051" s="269" t="s">
        <v>4298</v>
      </c>
      <c r="C2051" s="268" t="s">
        <v>1109</v>
      </c>
      <c r="D2051" s="270">
        <v>475.21</v>
      </c>
    </row>
    <row r="2052" spans="1:4">
      <c r="A2052" s="268" t="s">
        <v>4299</v>
      </c>
      <c r="B2052" s="269" t="s">
        <v>4300</v>
      </c>
      <c r="C2052" s="268" t="s">
        <v>1109</v>
      </c>
      <c r="D2052" s="270">
        <v>128.71</v>
      </c>
    </row>
    <row r="2053" spans="1:4">
      <c r="A2053" s="268" t="s">
        <v>4301</v>
      </c>
      <c r="B2053" s="269" t="s">
        <v>4302</v>
      </c>
      <c r="C2053" s="268" t="s">
        <v>1109</v>
      </c>
      <c r="D2053" s="270">
        <v>1.54</v>
      </c>
    </row>
    <row r="2054" spans="1:4">
      <c r="A2054" s="268" t="s">
        <v>4303</v>
      </c>
      <c r="B2054" s="269" t="s">
        <v>4304</v>
      </c>
      <c r="C2054" s="268" t="s">
        <v>1109</v>
      </c>
      <c r="D2054" s="270">
        <v>114</v>
      </c>
    </row>
    <row r="2055" spans="1:4">
      <c r="A2055" s="268" t="s">
        <v>4305</v>
      </c>
      <c r="B2055" s="269" t="s">
        <v>4306</v>
      </c>
      <c r="C2055" s="268" t="s">
        <v>1109</v>
      </c>
      <c r="D2055" s="270">
        <v>241.97</v>
      </c>
    </row>
    <row r="2056" spans="1:4">
      <c r="A2056" s="268" t="s">
        <v>4307</v>
      </c>
      <c r="B2056" s="269" t="s">
        <v>4308</v>
      </c>
      <c r="C2056" s="268" t="s">
        <v>1109</v>
      </c>
      <c r="D2056" s="270">
        <v>244.65</v>
      </c>
    </row>
    <row r="2057" spans="1:4">
      <c r="A2057" s="268" t="s">
        <v>4309</v>
      </c>
      <c r="B2057" s="269" t="s">
        <v>4310</v>
      </c>
      <c r="C2057" s="268" t="s">
        <v>1109</v>
      </c>
      <c r="D2057" s="270">
        <v>46.96</v>
      </c>
    </row>
    <row r="2058" spans="1:4">
      <c r="A2058" s="268" t="s">
        <v>4311</v>
      </c>
      <c r="B2058" s="269" t="s">
        <v>4312</v>
      </c>
      <c r="C2058" s="268" t="s">
        <v>1109</v>
      </c>
      <c r="D2058" s="270">
        <v>274.45</v>
      </c>
    </row>
    <row r="2059" spans="1:4">
      <c r="A2059" s="268" t="s">
        <v>4313</v>
      </c>
      <c r="B2059" s="269" t="s">
        <v>4314</v>
      </c>
      <c r="C2059" s="268" t="s">
        <v>1109</v>
      </c>
      <c r="D2059" s="270">
        <v>496.25</v>
      </c>
    </row>
    <row r="2060" spans="1:4">
      <c r="A2060" s="268" t="s">
        <v>4315</v>
      </c>
      <c r="B2060" s="269" t="s">
        <v>4316</v>
      </c>
      <c r="C2060" s="268" t="s">
        <v>1109</v>
      </c>
      <c r="D2060" s="270">
        <v>268.42</v>
      </c>
    </row>
    <row r="2061" spans="1:4">
      <c r="A2061" s="268" t="s">
        <v>4317</v>
      </c>
      <c r="B2061" s="269" t="s">
        <v>4318</v>
      </c>
      <c r="C2061" s="268" t="s">
        <v>1109</v>
      </c>
      <c r="D2061" s="270">
        <v>288.60000000000002</v>
      </c>
    </row>
    <row r="2062" spans="1:4">
      <c r="A2062" s="268" t="s">
        <v>4319</v>
      </c>
      <c r="B2062" s="269" t="s">
        <v>4320</v>
      </c>
      <c r="C2062" s="268" t="s">
        <v>1109</v>
      </c>
      <c r="D2062" s="270">
        <v>600.71</v>
      </c>
    </row>
    <row r="2063" spans="1:4">
      <c r="A2063" s="268" t="s">
        <v>4321</v>
      </c>
      <c r="B2063" s="269" t="s">
        <v>4322</v>
      </c>
      <c r="C2063" s="268" t="s">
        <v>1109</v>
      </c>
      <c r="D2063" s="270">
        <v>728.68</v>
      </c>
    </row>
    <row r="2064" spans="1:4">
      <c r="A2064" s="268" t="s">
        <v>4323</v>
      </c>
      <c r="B2064" s="269" t="s">
        <v>4324</v>
      </c>
      <c r="C2064" s="268" t="s">
        <v>1109</v>
      </c>
      <c r="D2064" s="270">
        <v>129.01</v>
      </c>
    </row>
    <row r="2065" spans="1:4">
      <c r="A2065" s="268" t="s">
        <v>4325</v>
      </c>
      <c r="B2065" s="269" t="s">
        <v>4326</v>
      </c>
      <c r="C2065" s="268" t="s">
        <v>1109</v>
      </c>
      <c r="D2065" s="270">
        <v>2.15</v>
      </c>
    </row>
    <row r="2066" spans="1:4">
      <c r="A2066" s="268" t="s">
        <v>4327</v>
      </c>
      <c r="B2066" s="269" t="s">
        <v>4328</v>
      </c>
      <c r="C2066" s="268" t="s">
        <v>1109</v>
      </c>
      <c r="D2066" s="270">
        <v>114.48</v>
      </c>
    </row>
    <row r="2067" spans="1:4">
      <c r="A2067" s="268" t="s">
        <v>4329</v>
      </c>
      <c r="B2067" s="269" t="s">
        <v>4330</v>
      </c>
      <c r="C2067" s="268" t="s">
        <v>1109</v>
      </c>
      <c r="D2067" s="270">
        <v>242.44</v>
      </c>
    </row>
    <row r="2068" spans="1:4">
      <c r="A2068" s="268" t="s">
        <v>4331</v>
      </c>
      <c r="B2068" s="269" t="s">
        <v>4332</v>
      </c>
      <c r="C2068" s="268" t="s">
        <v>1109</v>
      </c>
      <c r="D2068" s="270">
        <v>8.94</v>
      </c>
    </row>
    <row r="2069" spans="1:4">
      <c r="A2069" s="268" t="s">
        <v>4333</v>
      </c>
      <c r="B2069" s="269" t="s">
        <v>4334</v>
      </c>
      <c r="C2069" s="268" t="s">
        <v>1109</v>
      </c>
      <c r="D2069" s="270">
        <v>10.46</v>
      </c>
    </row>
    <row r="2070" spans="1:4">
      <c r="A2070" s="268" t="s">
        <v>4335</v>
      </c>
      <c r="B2070" s="269" t="s">
        <v>4336</v>
      </c>
      <c r="C2070" s="268" t="s">
        <v>1109</v>
      </c>
      <c r="D2070" s="270">
        <v>10.46</v>
      </c>
    </row>
    <row r="2071" spans="1:4">
      <c r="A2071" s="268" t="s">
        <v>4337</v>
      </c>
      <c r="B2071" s="269" t="s">
        <v>4338</v>
      </c>
      <c r="C2071" s="268" t="s">
        <v>1109</v>
      </c>
      <c r="D2071" s="270">
        <v>10.46</v>
      </c>
    </row>
    <row r="2072" spans="1:4">
      <c r="A2072" s="268" t="s">
        <v>4339</v>
      </c>
      <c r="B2072" s="269" t="s">
        <v>4340</v>
      </c>
      <c r="C2072" s="268" t="s">
        <v>1109</v>
      </c>
      <c r="D2072" s="270">
        <v>3.01</v>
      </c>
    </row>
    <row r="2073" spans="1:4">
      <c r="A2073" s="268" t="s">
        <v>4341</v>
      </c>
      <c r="B2073" s="269" t="s">
        <v>4342</v>
      </c>
      <c r="C2073" s="268" t="s">
        <v>1109</v>
      </c>
      <c r="D2073" s="270">
        <v>3.53</v>
      </c>
    </row>
    <row r="2074" spans="1:4">
      <c r="A2074" s="268" t="s">
        <v>4343</v>
      </c>
      <c r="B2074" s="269" t="s">
        <v>4344</v>
      </c>
      <c r="C2074" s="268" t="s">
        <v>1109</v>
      </c>
      <c r="D2074" s="270">
        <v>3.53</v>
      </c>
    </row>
    <row r="2075" spans="1:4">
      <c r="A2075" s="268" t="s">
        <v>4345</v>
      </c>
      <c r="B2075" s="269" t="s">
        <v>4346</v>
      </c>
      <c r="C2075" s="268" t="s">
        <v>1109</v>
      </c>
      <c r="D2075" s="270">
        <v>3.53</v>
      </c>
    </row>
    <row r="2076" spans="1:4">
      <c r="A2076" s="268" t="s">
        <v>4347</v>
      </c>
      <c r="B2076" s="269" t="s">
        <v>4348</v>
      </c>
      <c r="C2076" s="268" t="s">
        <v>1109</v>
      </c>
      <c r="D2076" s="270">
        <v>4.7699999999999996</v>
      </c>
    </row>
    <row r="2077" spans="1:4">
      <c r="A2077" s="268" t="s">
        <v>4349</v>
      </c>
      <c r="B2077" s="269" t="s">
        <v>4350</v>
      </c>
      <c r="C2077" s="268" t="s">
        <v>1109</v>
      </c>
      <c r="D2077" s="270">
        <v>5.59</v>
      </c>
    </row>
    <row r="2078" spans="1:4">
      <c r="A2078" s="268" t="s">
        <v>4351</v>
      </c>
      <c r="B2078" s="269" t="s">
        <v>4352</v>
      </c>
      <c r="C2078" s="268" t="s">
        <v>1109</v>
      </c>
      <c r="D2078" s="270">
        <v>97.34</v>
      </c>
    </row>
    <row r="2079" spans="1:4">
      <c r="A2079" s="268" t="s">
        <v>4353</v>
      </c>
      <c r="B2079" s="269" t="s">
        <v>4354</v>
      </c>
      <c r="C2079" s="268" t="s">
        <v>1109</v>
      </c>
      <c r="D2079" s="270">
        <v>97.34</v>
      </c>
    </row>
    <row r="2080" spans="1:4">
      <c r="A2080" s="268" t="s">
        <v>4355</v>
      </c>
      <c r="B2080" s="269" t="s">
        <v>4356</v>
      </c>
      <c r="C2080" s="268" t="s">
        <v>1109</v>
      </c>
      <c r="D2080" s="270">
        <v>31.21</v>
      </c>
    </row>
    <row r="2081" spans="1:4">
      <c r="A2081" s="268" t="s">
        <v>4357</v>
      </c>
      <c r="B2081" s="269" t="s">
        <v>4358</v>
      </c>
      <c r="C2081" s="268" t="s">
        <v>1109</v>
      </c>
      <c r="D2081" s="270">
        <v>6.26</v>
      </c>
    </row>
    <row r="2082" spans="1:4">
      <c r="A2082" s="268" t="s">
        <v>4359</v>
      </c>
      <c r="B2082" s="269" t="s">
        <v>4360</v>
      </c>
      <c r="C2082" s="268" t="s">
        <v>1109</v>
      </c>
      <c r="D2082" s="270">
        <v>15.74</v>
      </c>
    </row>
    <row r="2083" spans="1:4">
      <c r="A2083" s="268" t="s">
        <v>4361</v>
      </c>
      <c r="B2083" s="269" t="s">
        <v>4362</v>
      </c>
      <c r="C2083" s="268" t="s">
        <v>1109</v>
      </c>
      <c r="D2083" s="270">
        <v>43.71</v>
      </c>
    </row>
    <row r="2084" spans="1:4" ht="28.5">
      <c r="A2084" s="268" t="s">
        <v>4363</v>
      </c>
      <c r="B2084" s="269" t="s">
        <v>4364</v>
      </c>
      <c r="C2084" s="268" t="s">
        <v>1109</v>
      </c>
      <c r="D2084" s="270">
        <v>138.72999999999999</v>
      </c>
    </row>
    <row r="2085" spans="1:4" ht="28.5">
      <c r="A2085" s="268" t="s">
        <v>4365</v>
      </c>
      <c r="B2085" s="269" t="s">
        <v>4364</v>
      </c>
      <c r="C2085" s="268" t="s">
        <v>1109</v>
      </c>
      <c r="D2085" s="270">
        <v>6</v>
      </c>
    </row>
    <row r="2086" spans="1:4" ht="28.5">
      <c r="A2086" s="268" t="s">
        <v>4366</v>
      </c>
      <c r="B2086" s="269" t="s">
        <v>4364</v>
      </c>
      <c r="C2086" s="268" t="s">
        <v>1109</v>
      </c>
      <c r="D2086" s="270">
        <v>309.75</v>
      </c>
    </row>
    <row r="2087" spans="1:4" ht="28.5">
      <c r="A2087" s="268" t="s">
        <v>4367</v>
      </c>
      <c r="B2087" s="269" t="s">
        <v>4364</v>
      </c>
      <c r="C2087" s="268" t="s">
        <v>1109</v>
      </c>
      <c r="D2087" s="270">
        <v>442.55</v>
      </c>
    </row>
  </sheetData>
  <mergeCells count="5">
    <mergeCell ref="A1:D1"/>
    <mergeCell ref="A2:D2"/>
    <mergeCell ref="A4:D4"/>
    <mergeCell ref="A5:D5"/>
    <mergeCell ref="A6:C6"/>
  </mergeCells>
  <conditionalFormatting sqref="A9:A2087">
    <cfRule type="expression" dxfId="3" priority="4" stopIfTrue="1">
      <formula>E9&lt;6</formula>
    </cfRule>
  </conditionalFormatting>
  <conditionalFormatting sqref="B9:B2087">
    <cfRule type="expression" dxfId="2" priority="3" stopIfTrue="1">
      <formula>E9&lt;6</formula>
    </cfRule>
  </conditionalFormatting>
  <conditionalFormatting sqref="C9:C2087">
    <cfRule type="expression" dxfId="1" priority="2" stopIfTrue="1">
      <formula>E9&lt;6</formula>
    </cfRule>
  </conditionalFormatting>
  <conditionalFormatting sqref="D9:D2087">
    <cfRule type="expression" dxfId="0" priority="1" stopIfTrue="1">
      <formula>E9&lt;6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zoomScale="85" zoomScaleNormal="85" workbookViewId="0">
      <selection activeCell="E80" sqref="E80"/>
    </sheetView>
  </sheetViews>
  <sheetFormatPr defaultRowHeight="14.25"/>
  <cols>
    <col min="1" max="1" width="3.75" customWidth="1"/>
    <col min="2" max="2" width="6.375" bestFit="1" customWidth="1"/>
    <col min="3" max="3" width="11.125" bestFit="1" customWidth="1"/>
    <col min="4" max="4" width="13.25" bestFit="1" customWidth="1"/>
    <col min="5" max="5" width="102.25" bestFit="1" customWidth="1"/>
    <col min="6" max="6" width="7.875" bestFit="1" customWidth="1"/>
    <col min="7" max="7" width="11" bestFit="1" customWidth="1"/>
    <col min="8" max="8" width="19.5" bestFit="1" customWidth="1"/>
    <col min="9" max="9" width="15.625" bestFit="1" customWidth="1"/>
    <col min="10" max="10" width="9" customWidth="1"/>
    <col min="14" max="14" width="69.875" bestFit="1" customWidth="1"/>
    <col min="16" max="16" width="15" bestFit="1" customWidth="1"/>
    <col min="18" max="18" width="13" bestFit="1" customWidth="1"/>
  </cols>
  <sheetData>
    <row r="1" spans="1:19" ht="18">
      <c r="A1" s="1"/>
      <c r="B1" s="397"/>
      <c r="C1" s="382"/>
      <c r="D1" s="382"/>
      <c r="E1" s="383"/>
      <c r="F1" s="382"/>
      <c r="G1" s="384"/>
      <c r="H1" s="709"/>
      <c r="I1" s="710"/>
      <c r="J1" s="2"/>
    </row>
    <row r="2" spans="1:19">
      <c r="A2" s="1"/>
      <c r="B2" s="398"/>
      <c r="C2" s="385"/>
      <c r="D2" s="385"/>
      <c r="E2" s="386"/>
      <c r="F2" s="385"/>
      <c r="G2" s="387"/>
      <c r="H2" s="400"/>
      <c r="I2" s="401"/>
      <c r="J2" s="3"/>
    </row>
    <row r="3" spans="1:19">
      <c r="A3" s="1"/>
      <c r="B3" s="398"/>
      <c r="C3" s="385"/>
      <c r="D3" s="385"/>
      <c r="E3" s="388"/>
      <c r="F3" s="385"/>
      <c r="G3" s="387"/>
      <c r="H3" s="711" t="s">
        <v>204</v>
      </c>
      <c r="I3" s="712"/>
      <c r="J3" s="3"/>
    </row>
    <row r="4" spans="1:19" ht="30" customHeight="1">
      <c r="A4" s="1"/>
      <c r="B4" s="398"/>
      <c r="C4" s="385"/>
      <c r="D4" s="385"/>
      <c r="E4" s="389" t="s">
        <v>361</v>
      </c>
      <c r="F4" s="385"/>
      <c r="G4" s="387"/>
      <c r="H4" s="713"/>
      <c r="I4" s="714"/>
      <c r="J4" s="2"/>
    </row>
    <row r="5" spans="1:19" ht="22.5">
      <c r="A5" s="1"/>
      <c r="B5" s="398"/>
      <c r="C5" s="385"/>
      <c r="D5" s="385"/>
      <c r="E5" s="390"/>
      <c r="F5" s="385"/>
      <c r="G5" s="387"/>
      <c r="H5" s="144" t="s">
        <v>45</v>
      </c>
      <c r="I5" s="376">
        <v>45170</v>
      </c>
      <c r="J5" s="2"/>
    </row>
    <row r="6" spans="1:19" ht="18">
      <c r="A6" s="1"/>
      <c r="B6" s="398"/>
      <c r="C6" s="385"/>
      <c r="D6" s="385"/>
      <c r="E6" s="386"/>
      <c r="F6" s="385"/>
      <c r="G6" s="387"/>
      <c r="H6" s="144" t="s">
        <v>374</v>
      </c>
      <c r="I6" s="377" t="s">
        <v>375</v>
      </c>
      <c r="J6" s="2"/>
    </row>
    <row r="7" spans="1:19" ht="34.5" customHeight="1">
      <c r="A7" s="1"/>
      <c r="B7" s="398"/>
      <c r="C7" s="385"/>
      <c r="D7" s="385"/>
      <c r="E7" s="386"/>
      <c r="F7" s="385"/>
      <c r="G7" s="387"/>
      <c r="H7" s="144" t="s">
        <v>205</v>
      </c>
      <c r="I7" s="376">
        <v>45108</v>
      </c>
      <c r="J7" s="3"/>
    </row>
    <row r="8" spans="1:19" ht="36" customHeight="1">
      <c r="A8" s="1"/>
      <c r="B8" s="398"/>
      <c r="C8" s="385"/>
      <c r="D8" s="385"/>
      <c r="E8" s="386"/>
      <c r="F8" s="385"/>
      <c r="G8" s="387"/>
      <c r="H8" s="144" t="s">
        <v>26</v>
      </c>
      <c r="I8" s="377">
        <v>191</v>
      </c>
      <c r="J8" s="3"/>
    </row>
    <row r="9" spans="1:19" ht="41.25" customHeight="1">
      <c r="A9" s="34"/>
      <c r="B9" s="399"/>
      <c r="C9" s="391"/>
      <c r="D9" s="391"/>
      <c r="E9" s="392"/>
      <c r="F9" s="391"/>
      <c r="G9" s="393"/>
      <c r="H9" s="715" t="s">
        <v>71</v>
      </c>
      <c r="I9" s="716"/>
      <c r="J9" s="4"/>
    </row>
    <row r="10" spans="1:19" ht="21.75" customHeight="1" thickBot="1">
      <c r="A10" s="34"/>
      <c r="B10" s="402"/>
      <c r="C10" s="394"/>
      <c r="D10" s="394"/>
      <c r="E10" s="395"/>
      <c r="F10" s="394"/>
      <c r="G10" s="396"/>
      <c r="H10" s="380"/>
      <c r="I10" s="381"/>
      <c r="J10" s="7"/>
    </row>
    <row r="11" spans="1:19" ht="11.25" customHeight="1" thickBot="1">
      <c r="A11" s="34"/>
      <c r="B11" s="379"/>
      <c r="C11" s="394"/>
      <c r="D11" s="394"/>
      <c r="E11" s="395"/>
      <c r="F11" s="394"/>
      <c r="G11" s="396"/>
      <c r="H11" s="380"/>
      <c r="I11" s="381"/>
      <c r="J11" s="7"/>
    </row>
    <row r="12" spans="1:19">
      <c r="A12" s="34"/>
      <c r="B12" s="403"/>
      <c r="C12" s="367"/>
      <c r="D12" s="367"/>
      <c r="E12" s="368" t="s">
        <v>74</v>
      </c>
      <c r="F12" s="367"/>
      <c r="G12" s="369"/>
      <c r="H12" s="181"/>
      <c r="I12" s="404"/>
      <c r="J12" s="4"/>
    </row>
    <row r="13" spans="1:19">
      <c r="A13" s="36"/>
      <c r="B13" s="405" t="s">
        <v>0</v>
      </c>
      <c r="C13" s="135" t="s">
        <v>1</v>
      </c>
      <c r="D13" s="135" t="s">
        <v>2</v>
      </c>
      <c r="E13" s="182" t="s">
        <v>125</v>
      </c>
      <c r="F13" s="135" t="s">
        <v>4</v>
      </c>
      <c r="G13" s="134" t="s">
        <v>5</v>
      </c>
      <c r="H13" s="135" t="s">
        <v>9</v>
      </c>
      <c r="I13" s="406" t="s">
        <v>6</v>
      </c>
      <c r="J13" s="4"/>
    </row>
    <row r="14" spans="1:19">
      <c r="A14" s="37"/>
      <c r="B14" s="407"/>
      <c r="C14" s="183"/>
      <c r="D14" s="183"/>
      <c r="E14" s="184" t="str">
        <f>[2]ref!D14</f>
        <v>SERVIÇOS PRELIMINARES</v>
      </c>
      <c r="F14" s="185"/>
      <c r="G14" s="136"/>
      <c r="H14" s="137"/>
      <c r="I14" s="408"/>
      <c r="J14" s="4"/>
    </row>
    <row r="15" spans="1:19" ht="28.5">
      <c r="A15" s="38"/>
      <c r="B15" s="409" t="s">
        <v>23</v>
      </c>
      <c r="C15" s="151" t="s">
        <v>202</v>
      </c>
      <c r="D15" s="138" t="s">
        <v>372</v>
      </c>
      <c r="E15" s="245" t="s">
        <v>24</v>
      </c>
      <c r="F15" s="138" t="s">
        <v>29</v>
      </c>
      <c r="G15" s="171">
        <f>'Memória de Cálculo - São Carlos'!U16</f>
        <v>24</v>
      </c>
      <c r="H15">
        <v>394.76</v>
      </c>
      <c r="I15" s="410">
        <f>G15*H15</f>
        <v>9474.24</v>
      </c>
      <c r="J15" s="5"/>
    </row>
    <row r="16" spans="1:19">
      <c r="A16" s="38"/>
      <c r="B16" s="409"/>
      <c r="C16" s="138"/>
      <c r="D16" s="138"/>
      <c r="E16" s="147"/>
      <c r="F16" s="138"/>
      <c r="G16" s="140"/>
      <c r="H16" s="141"/>
      <c r="I16" s="410"/>
      <c r="J16" s="5"/>
      <c r="K16" s="314"/>
      <c r="L16" s="314"/>
      <c r="M16" s="314"/>
      <c r="N16" s="314"/>
      <c r="O16" s="314"/>
      <c r="P16" s="314"/>
      <c r="Q16" s="314"/>
      <c r="R16" s="314"/>
      <c r="S16" s="314"/>
    </row>
    <row r="17" spans="1:19">
      <c r="A17" s="38"/>
      <c r="B17" s="411"/>
      <c r="C17" s="154"/>
      <c r="D17" s="154"/>
      <c r="E17" s="155"/>
      <c r="F17" s="154"/>
      <c r="G17" s="142" t="s">
        <v>11</v>
      </c>
      <c r="H17" s="186"/>
      <c r="I17" s="410">
        <f>SUM(I15:I16)</f>
        <v>9474.24</v>
      </c>
      <c r="J17" s="5"/>
      <c r="K17" s="314"/>
      <c r="L17" s="314"/>
      <c r="M17" s="314"/>
      <c r="N17" s="314"/>
      <c r="O17" s="314"/>
      <c r="P17" s="314"/>
      <c r="Q17" s="314"/>
      <c r="R17" s="314"/>
      <c r="S17" s="314"/>
    </row>
    <row r="18" spans="1:19">
      <c r="A18" s="37"/>
      <c r="B18" s="407"/>
      <c r="C18" s="183"/>
      <c r="D18" s="183"/>
      <c r="E18" s="184" t="s">
        <v>130</v>
      </c>
      <c r="F18" s="185"/>
      <c r="G18" s="136"/>
      <c r="H18" s="137"/>
      <c r="I18" s="408"/>
      <c r="J18" s="4"/>
      <c r="K18" s="326"/>
      <c r="L18" s="326"/>
      <c r="M18" s="326"/>
      <c r="N18" s="327"/>
      <c r="O18" s="328"/>
      <c r="P18" s="329"/>
      <c r="Q18" s="330"/>
      <c r="R18" s="7"/>
      <c r="S18" s="314"/>
    </row>
    <row r="19" spans="1:19">
      <c r="A19" s="38"/>
      <c r="B19" s="412" t="s">
        <v>31</v>
      </c>
      <c r="C19" s="145" t="s">
        <v>132</v>
      </c>
      <c r="D19" s="145" t="s">
        <v>201</v>
      </c>
      <c r="E19" s="271" t="s">
        <v>131</v>
      </c>
      <c r="F19" s="145" t="s">
        <v>30</v>
      </c>
      <c r="G19" s="187">
        <f>'Memória de Cálculo - São Carlos'!U21</f>
        <v>12</v>
      </c>
      <c r="H19" s="255">
        <v>8.14</v>
      </c>
      <c r="I19" s="413">
        <f t="shared" ref="I19:I24" si="0">H19*G19</f>
        <v>97.68</v>
      </c>
      <c r="J19" s="5"/>
      <c r="K19" s="331"/>
      <c r="L19" s="331"/>
      <c r="M19" s="331"/>
      <c r="N19" s="332"/>
      <c r="O19" s="331"/>
      <c r="P19" s="333"/>
      <c r="Q19" s="314"/>
      <c r="R19" s="333"/>
      <c r="S19" s="314"/>
    </row>
    <row r="20" spans="1:19" ht="28.5">
      <c r="A20" s="38"/>
      <c r="B20" s="412" t="s">
        <v>32</v>
      </c>
      <c r="C20" s="145" t="s">
        <v>195</v>
      </c>
      <c r="D20" s="145" t="s">
        <v>201</v>
      </c>
      <c r="E20" s="272" t="s">
        <v>134</v>
      </c>
      <c r="F20" s="145" t="s">
        <v>126</v>
      </c>
      <c r="G20" s="187">
        <f>'Memória de Cálculo - São Carlos'!U23</f>
        <v>5.27</v>
      </c>
      <c r="H20" s="255">
        <v>311.38</v>
      </c>
      <c r="I20" s="413">
        <f t="shared" si="0"/>
        <v>1640.9725999999998</v>
      </c>
      <c r="J20" s="5"/>
      <c r="K20" s="331"/>
      <c r="L20" s="331"/>
      <c r="M20" s="331"/>
      <c r="N20" s="148"/>
      <c r="O20" s="331"/>
      <c r="P20" s="333"/>
      <c r="Q20" s="314"/>
      <c r="R20" s="333"/>
      <c r="S20" s="314"/>
    </row>
    <row r="21" spans="1:19">
      <c r="A21" s="38"/>
      <c r="B21" s="412" t="s">
        <v>34</v>
      </c>
      <c r="C21" s="145" t="s">
        <v>373</v>
      </c>
      <c r="D21" s="145" t="s">
        <v>33</v>
      </c>
      <c r="E21" s="271" t="s">
        <v>135</v>
      </c>
      <c r="F21" s="145" t="s">
        <v>64</v>
      </c>
      <c r="G21" s="187">
        <f>'Memória de Cálculo - São Carlos'!U25</f>
        <v>2</v>
      </c>
      <c r="H21" s="255">
        <v>172.71</v>
      </c>
      <c r="I21" s="413">
        <f t="shared" si="0"/>
        <v>345.42</v>
      </c>
      <c r="J21" s="5"/>
      <c r="K21" s="331"/>
      <c r="L21" s="334"/>
      <c r="M21" s="331"/>
      <c r="N21" s="332"/>
      <c r="O21" s="331"/>
      <c r="P21" s="333"/>
      <c r="Q21" s="314"/>
      <c r="R21" s="333"/>
      <c r="S21" s="314"/>
    </row>
    <row r="22" spans="1:19" ht="28.5">
      <c r="A22" s="38"/>
      <c r="B22" s="412" t="s">
        <v>35</v>
      </c>
      <c r="C22" s="145">
        <v>95877</v>
      </c>
      <c r="D22" s="145" t="s">
        <v>45</v>
      </c>
      <c r="E22" s="272" t="s">
        <v>68</v>
      </c>
      <c r="F22" s="145" t="s">
        <v>155</v>
      </c>
      <c r="G22" s="187">
        <f>'Memória de Cálculo - São Carlos'!U27</f>
        <v>119.8</v>
      </c>
      <c r="H22" s="255">
        <v>1.76</v>
      </c>
      <c r="I22" s="413">
        <f t="shared" si="0"/>
        <v>210.84799999999998</v>
      </c>
      <c r="J22" s="5"/>
      <c r="K22" s="331"/>
      <c r="L22" s="331"/>
      <c r="M22" s="331"/>
      <c r="N22" s="148"/>
      <c r="O22" s="331"/>
      <c r="P22" s="333"/>
      <c r="Q22" s="314"/>
      <c r="R22" s="333"/>
      <c r="S22" s="314"/>
    </row>
    <row r="23" spans="1:19" ht="42.75">
      <c r="A23" s="38"/>
      <c r="B23" s="412" t="s">
        <v>37</v>
      </c>
      <c r="C23" s="145">
        <v>100984</v>
      </c>
      <c r="D23" s="145" t="s">
        <v>45</v>
      </c>
      <c r="E23" s="272" t="s">
        <v>198</v>
      </c>
      <c r="F23" s="145" t="s">
        <v>126</v>
      </c>
      <c r="G23" s="187">
        <f>'Memória de Cálculo - São Carlos'!U29</f>
        <v>11.98</v>
      </c>
      <c r="H23" s="255">
        <v>8.59</v>
      </c>
      <c r="I23" s="413">
        <f t="shared" si="0"/>
        <v>102.90820000000001</v>
      </c>
      <c r="J23" s="5"/>
      <c r="K23" s="331"/>
      <c r="L23" s="331"/>
      <c r="M23" s="331"/>
      <c r="N23" s="148"/>
      <c r="O23" s="331"/>
      <c r="P23" s="333"/>
      <c r="Q23" s="314"/>
      <c r="R23" s="333"/>
      <c r="S23" s="314"/>
    </row>
    <row r="24" spans="1:19">
      <c r="A24" s="38"/>
      <c r="B24" s="412" t="str">
        <f>'Memória de Cálculo - São Carlos'!A31</f>
        <v>2.6</v>
      </c>
      <c r="C24" s="145">
        <f>'Memória de Cálculo - São Carlos'!B31</f>
        <v>176046</v>
      </c>
      <c r="D24" s="145" t="str">
        <f>'Memória de Cálculo - São Carlos'!C31</f>
        <v>SIURB-EDIF</v>
      </c>
      <c r="E24" s="271" t="str">
        <f>'Memória de Cálculo - São Carlos'!D31</f>
        <v>RETIRADA DE PISO INTERTRAVADO</v>
      </c>
      <c r="F24" s="145" t="s">
        <v>72</v>
      </c>
      <c r="G24" s="145">
        <f>'Memória de Cálculo - São Carlos'!U31</f>
        <v>111.85</v>
      </c>
      <c r="H24" s="255">
        <v>15.33</v>
      </c>
      <c r="I24" s="413">
        <f t="shared" si="0"/>
        <v>1714.6605</v>
      </c>
      <c r="J24" s="5"/>
      <c r="K24" s="331"/>
      <c r="L24" s="48"/>
      <c r="M24" s="335"/>
      <c r="N24" s="336"/>
      <c r="O24" s="331"/>
      <c r="P24" s="337"/>
      <c r="Q24" s="338"/>
      <c r="R24" s="339"/>
      <c r="S24" s="314"/>
    </row>
    <row r="25" spans="1:19">
      <c r="A25" s="38"/>
      <c r="B25" s="412"/>
      <c r="C25" s="146"/>
      <c r="D25" s="138"/>
      <c r="E25" s="147"/>
      <c r="F25" s="145"/>
      <c r="G25" s="189"/>
      <c r="H25" s="190"/>
      <c r="I25" s="410"/>
      <c r="J25" s="5"/>
      <c r="K25" s="150"/>
      <c r="L25" s="150"/>
      <c r="M25" s="150"/>
      <c r="N25" s="340"/>
      <c r="O25" s="150"/>
      <c r="P25" s="70"/>
      <c r="Q25" s="60"/>
      <c r="R25" s="339"/>
      <c r="S25" s="314"/>
    </row>
    <row r="26" spans="1:19">
      <c r="A26" s="38"/>
      <c r="B26" s="411"/>
      <c r="C26" s="154"/>
      <c r="D26" s="154"/>
      <c r="E26" s="155"/>
      <c r="F26" s="154"/>
      <c r="G26" s="142" t="s">
        <v>11</v>
      </c>
      <c r="H26" s="186"/>
      <c r="I26" s="410">
        <f>SUM(I19:I25)</f>
        <v>4112.4892999999993</v>
      </c>
      <c r="J26" s="5"/>
      <c r="K26" s="314"/>
      <c r="L26" s="314"/>
      <c r="M26" s="314"/>
      <c r="N26" s="314"/>
      <c r="O26" s="314"/>
      <c r="P26" s="314"/>
      <c r="Q26" s="314"/>
      <c r="R26" s="314"/>
      <c r="S26" s="314"/>
    </row>
    <row r="27" spans="1:19">
      <c r="A27" s="37"/>
      <c r="B27" s="407"/>
      <c r="C27" s="183"/>
      <c r="D27" s="183"/>
      <c r="E27" s="184" t="s">
        <v>136</v>
      </c>
      <c r="F27" s="185" t="s">
        <v>196</v>
      </c>
      <c r="G27" s="136"/>
      <c r="H27" s="137"/>
      <c r="I27" s="408"/>
      <c r="J27" s="4"/>
      <c r="K27" s="314"/>
      <c r="L27" s="314"/>
      <c r="M27" s="314"/>
      <c r="N27" s="314"/>
      <c r="O27" s="314"/>
      <c r="P27" s="314"/>
      <c r="Q27" s="314"/>
      <c r="R27" s="314"/>
      <c r="S27" s="314"/>
    </row>
    <row r="28" spans="1:19" ht="28.5">
      <c r="A28" s="38"/>
      <c r="B28" s="411" t="s">
        <v>38</v>
      </c>
      <c r="C28" s="154" t="s">
        <v>137</v>
      </c>
      <c r="D28" s="154" t="s">
        <v>201</v>
      </c>
      <c r="E28" s="155" t="s">
        <v>138</v>
      </c>
      <c r="F28" s="154" t="s">
        <v>29</v>
      </c>
      <c r="G28" s="191">
        <f>'Memória de Cálculo - São Carlos'!U35</f>
        <v>472</v>
      </c>
      <c r="H28" s="255">
        <v>29.06</v>
      </c>
      <c r="I28" s="410">
        <f>G28*H28</f>
        <v>13716.32</v>
      </c>
      <c r="J28" s="5"/>
      <c r="K28" s="314"/>
      <c r="L28" s="314"/>
      <c r="M28" s="314"/>
      <c r="N28" s="314"/>
      <c r="O28" s="314"/>
      <c r="P28" s="314"/>
      <c r="Q28" s="314"/>
      <c r="R28" s="314"/>
      <c r="S28" s="314"/>
    </row>
    <row r="29" spans="1:19" ht="28.5">
      <c r="A29" s="38"/>
      <c r="B29" s="411" t="s">
        <v>39</v>
      </c>
      <c r="C29" s="154">
        <v>96400</v>
      </c>
      <c r="D29" s="154" t="s">
        <v>45</v>
      </c>
      <c r="E29" s="155" t="s">
        <v>139</v>
      </c>
      <c r="F29" s="154" t="s">
        <v>126</v>
      </c>
      <c r="G29" s="191">
        <f>'Memória de Cálculo - São Carlos'!U37</f>
        <v>70.8</v>
      </c>
      <c r="H29" s="255">
        <v>114.85</v>
      </c>
      <c r="I29" s="410">
        <f t="shared" ref="I29:I44" si="1">G29*H29</f>
        <v>8131.3799999999992</v>
      </c>
      <c r="J29" s="5"/>
      <c r="K29" s="314"/>
      <c r="L29" s="314"/>
      <c r="M29" s="314"/>
      <c r="N29" s="314"/>
      <c r="O29" s="314"/>
      <c r="P29" s="314"/>
      <c r="Q29" s="314"/>
      <c r="R29" s="314"/>
      <c r="S29" s="314"/>
    </row>
    <row r="30" spans="1:19" ht="42.75">
      <c r="A30" s="38"/>
      <c r="B30" s="411" t="s">
        <v>40</v>
      </c>
      <c r="C30" s="154">
        <v>96396</v>
      </c>
      <c r="D30" s="154" t="s">
        <v>45</v>
      </c>
      <c r="E30" s="155" t="s">
        <v>140</v>
      </c>
      <c r="F30" s="154" t="s">
        <v>126</v>
      </c>
      <c r="G30" s="191">
        <f>'Memória de Cálculo - São Carlos'!U39</f>
        <v>70.8</v>
      </c>
      <c r="H30" s="255">
        <v>126.43</v>
      </c>
      <c r="I30" s="410">
        <f t="shared" si="1"/>
        <v>8951.2440000000006</v>
      </c>
      <c r="J30" s="5"/>
      <c r="K30" s="314"/>
      <c r="L30" s="314"/>
      <c r="M30" s="314"/>
      <c r="N30" s="314"/>
      <c r="O30" s="314"/>
      <c r="P30" s="314"/>
      <c r="Q30" s="314"/>
      <c r="R30" s="314"/>
      <c r="S30" s="314"/>
    </row>
    <row r="31" spans="1:19" ht="28.5">
      <c r="A31" s="38"/>
      <c r="B31" s="411" t="s">
        <v>41</v>
      </c>
      <c r="C31" s="154">
        <v>95877</v>
      </c>
      <c r="D31" s="154" t="s">
        <v>45</v>
      </c>
      <c r="E31" s="155" t="s">
        <v>68</v>
      </c>
      <c r="F31" s="154" t="s">
        <v>155</v>
      </c>
      <c r="G31" s="192">
        <f>'Memória de Cálculo - São Carlos'!U41</f>
        <v>3776</v>
      </c>
      <c r="H31" s="255">
        <v>1.76</v>
      </c>
      <c r="I31" s="410">
        <f t="shared" si="1"/>
        <v>6645.76</v>
      </c>
      <c r="J31" s="5"/>
      <c r="K31" s="314"/>
      <c r="L31" s="314"/>
      <c r="M31" s="314"/>
      <c r="N31" s="314"/>
      <c r="O31" s="314"/>
      <c r="P31" s="314"/>
      <c r="Q31" s="314"/>
      <c r="R31" s="314"/>
      <c r="S31" s="314"/>
    </row>
    <row r="32" spans="1:19" ht="42.75">
      <c r="A32" s="38"/>
      <c r="B32" s="411" t="s">
        <v>141</v>
      </c>
      <c r="C32" s="154">
        <v>100984</v>
      </c>
      <c r="D32" s="154" t="s">
        <v>45</v>
      </c>
      <c r="E32" s="155" t="s">
        <v>198</v>
      </c>
      <c r="F32" s="154" t="s">
        <v>100</v>
      </c>
      <c r="G32" s="140">
        <f>'Memória de Cálculo - São Carlos'!U61</f>
        <v>188.8</v>
      </c>
      <c r="H32" s="255">
        <v>8.59</v>
      </c>
      <c r="I32" s="410">
        <f>G32*H32</f>
        <v>1621.7920000000001</v>
      </c>
      <c r="J32" s="5"/>
      <c r="K32" s="314"/>
      <c r="L32" s="314"/>
      <c r="M32" s="314"/>
      <c r="N32" s="314"/>
      <c r="O32" s="314"/>
      <c r="P32" s="314"/>
      <c r="Q32" s="314"/>
      <c r="R32" s="314"/>
      <c r="S32" s="314"/>
    </row>
    <row r="33" spans="1:19">
      <c r="A33" s="38"/>
      <c r="B33" s="411" t="s">
        <v>142</v>
      </c>
      <c r="C33" s="154" t="s">
        <v>143</v>
      </c>
      <c r="D33" s="154" t="s">
        <v>201</v>
      </c>
      <c r="E33" s="247" t="s">
        <v>144</v>
      </c>
      <c r="F33" s="154" t="s">
        <v>29</v>
      </c>
      <c r="G33" s="191">
        <f>'Memória de Cálculo - São Carlos'!U43</f>
        <v>472</v>
      </c>
      <c r="H33" s="255">
        <v>13.77</v>
      </c>
      <c r="I33" s="410">
        <f t="shared" si="1"/>
        <v>6499.44</v>
      </c>
      <c r="J33" s="5"/>
      <c r="K33" s="314"/>
      <c r="L33" s="314"/>
      <c r="M33" s="314"/>
      <c r="N33" s="314"/>
      <c r="O33" s="314"/>
      <c r="P33" s="314"/>
      <c r="Q33" s="314"/>
      <c r="R33" s="314"/>
      <c r="S33" s="314"/>
    </row>
    <row r="34" spans="1:19">
      <c r="A34" s="38"/>
      <c r="B34" s="411" t="s">
        <v>147</v>
      </c>
      <c r="C34" s="154" t="s">
        <v>70</v>
      </c>
      <c r="D34" s="154" t="s">
        <v>201</v>
      </c>
      <c r="E34" s="247" t="s">
        <v>145</v>
      </c>
      <c r="F34" s="154" t="s">
        <v>29</v>
      </c>
      <c r="G34" s="191">
        <f>'Memória de Cálculo - São Carlos'!U45</f>
        <v>944</v>
      </c>
      <c r="H34" s="255">
        <v>7.11</v>
      </c>
      <c r="I34" s="410">
        <f t="shared" si="1"/>
        <v>6711.84</v>
      </c>
      <c r="J34" s="5"/>
      <c r="K34" s="314"/>
      <c r="L34" s="314"/>
      <c r="M34" s="314"/>
      <c r="N34" s="314"/>
      <c r="O34" s="314"/>
      <c r="P34" s="314"/>
      <c r="Q34" s="314"/>
      <c r="R34" s="314"/>
      <c r="S34" s="314"/>
    </row>
    <row r="35" spans="1:19" ht="28.5">
      <c r="A35" s="38"/>
      <c r="B35" s="411" t="s">
        <v>148</v>
      </c>
      <c r="C35" s="154">
        <v>95996</v>
      </c>
      <c r="D35" s="154" t="s">
        <v>45</v>
      </c>
      <c r="E35" s="155" t="s">
        <v>146</v>
      </c>
      <c r="F35" s="154" t="s">
        <v>126</v>
      </c>
      <c r="G35" s="191">
        <f>'Memória de Cálculo - São Carlos'!U47</f>
        <v>23.6</v>
      </c>
      <c r="H35" s="256">
        <v>1239.95</v>
      </c>
      <c r="I35" s="410">
        <f t="shared" si="1"/>
        <v>29262.820000000003</v>
      </c>
      <c r="J35" s="5"/>
      <c r="K35" s="314"/>
      <c r="L35" s="314"/>
      <c r="M35" s="314"/>
      <c r="N35" s="314"/>
      <c r="O35" s="314"/>
      <c r="P35" s="314"/>
      <c r="Q35" s="314"/>
      <c r="R35" s="314"/>
      <c r="S35" s="314"/>
    </row>
    <row r="36" spans="1:19" ht="28.5">
      <c r="A36" s="38" t="s">
        <v>67</v>
      </c>
      <c r="B36" s="411" t="s">
        <v>149</v>
      </c>
      <c r="C36" s="154">
        <v>95995</v>
      </c>
      <c r="D36" s="154" t="s">
        <v>45</v>
      </c>
      <c r="E36" s="155" t="s">
        <v>151</v>
      </c>
      <c r="F36" s="154" t="s">
        <v>126</v>
      </c>
      <c r="G36" s="191">
        <f>'Memória de Cálculo - São Carlos'!U49</f>
        <v>23.6</v>
      </c>
      <c r="H36" s="256">
        <v>1436.91</v>
      </c>
      <c r="I36" s="410">
        <f t="shared" si="1"/>
        <v>33911.076000000001</v>
      </c>
      <c r="J36" s="5"/>
      <c r="K36" s="314"/>
      <c r="L36" s="314"/>
      <c r="M36" s="314"/>
      <c r="N36" s="314"/>
      <c r="O36" s="314"/>
      <c r="P36" s="314"/>
      <c r="Q36" s="314"/>
      <c r="R36" s="314"/>
      <c r="S36" s="314"/>
    </row>
    <row r="37" spans="1:19">
      <c r="A37" s="38"/>
      <c r="B37" s="411" t="s">
        <v>150</v>
      </c>
      <c r="C37" s="154" t="s">
        <v>157</v>
      </c>
      <c r="D37" s="154" t="s">
        <v>201</v>
      </c>
      <c r="E37" s="247" t="s">
        <v>158</v>
      </c>
      <c r="F37" s="154" t="s">
        <v>126</v>
      </c>
      <c r="G37" s="191">
        <f>'Memória de Cálculo - São Carlos'!U51</f>
        <v>6.2</v>
      </c>
      <c r="H37" s="255">
        <v>550.05999999999995</v>
      </c>
      <c r="I37" s="410">
        <f t="shared" si="1"/>
        <v>3410.3719999999998</v>
      </c>
      <c r="J37" s="5"/>
    </row>
    <row r="38" spans="1:19">
      <c r="A38" s="38"/>
      <c r="B38" s="411" t="s">
        <v>159</v>
      </c>
      <c r="C38" s="154" t="s">
        <v>161</v>
      </c>
      <c r="D38" s="154" t="s">
        <v>201</v>
      </c>
      <c r="E38" s="247" t="s">
        <v>162</v>
      </c>
      <c r="F38" s="193" t="s">
        <v>126</v>
      </c>
      <c r="G38" s="191">
        <f>'Memória de Cálculo - São Carlos'!U53</f>
        <v>9.3000000000000007</v>
      </c>
      <c r="H38" s="255">
        <v>821.94</v>
      </c>
      <c r="I38" s="410">
        <f t="shared" si="1"/>
        <v>7644.0420000000013</v>
      </c>
      <c r="J38" s="5"/>
    </row>
    <row r="39" spans="1:19">
      <c r="A39" s="38"/>
      <c r="B39" s="411" t="s">
        <v>160</v>
      </c>
      <c r="C39" s="154" t="s">
        <v>163</v>
      </c>
      <c r="D39" s="154" t="s">
        <v>201</v>
      </c>
      <c r="E39" s="247" t="s">
        <v>164</v>
      </c>
      <c r="F39" s="154" t="s">
        <v>30</v>
      </c>
      <c r="G39" s="191">
        <f>'Memória de Cálculo - São Carlos'!U55</f>
        <v>155</v>
      </c>
      <c r="H39" s="255">
        <v>55.62</v>
      </c>
      <c r="I39" s="410">
        <f t="shared" si="1"/>
        <v>8621.1</v>
      </c>
      <c r="J39" s="5"/>
    </row>
    <row r="40" spans="1:19">
      <c r="A40" s="38"/>
      <c r="B40" s="411" t="s">
        <v>168</v>
      </c>
      <c r="C40" s="154" t="s">
        <v>165</v>
      </c>
      <c r="D40" s="154" t="s">
        <v>201</v>
      </c>
      <c r="E40" s="247" t="s">
        <v>166</v>
      </c>
      <c r="F40" s="154" t="s">
        <v>29</v>
      </c>
      <c r="G40" s="191">
        <f>'Memória de Cálculo - São Carlos'!U57</f>
        <v>192.33</v>
      </c>
      <c r="H40" s="255">
        <v>1.83</v>
      </c>
      <c r="I40" s="410">
        <f t="shared" si="1"/>
        <v>351.96390000000002</v>
      </c>
      <c r="J40" s="5"/>
    </row>
    <row r="41" spans="1:19" ht="28.5">
      <c r="A41" s="38"/>
      <c r="B41" s="411" t="s">
        <v>199</v>
      </c>
      <c r="C41" s="154">
        <v>94993</v>
      </c>
      <c r="D41" s="154" t="s">
        <v>45</v>
      </c>
      <c r="E41" s="155" t="s">
        <v>167</v>
      </c>
      <c r="F41" s="154" t="s">
        <v>29</v>
      </c>
      <c r="G41" s="140">
        <f>'Memória de Cálculo - São Carlos'!U59</f>
        <v>192.33</v>
      </c>
      <c r="H41" s="255">
        <v>67.61</v>
      </c>
      <c r="I41" s="410">
        <f t="shared" si="1"/>
        <v>13003.4313</v>
      </c>
      <c r="J41" s="5"/>
    </row>
    <row r="42" spans="1:19">
      <c r="A42" s="38"/>
      <c r="B42" s="409" t="str">
        <f>'Memória de Cálculo - São Carlos'!A63</f>
        <v>3.15</v>
      </c>
      <c r="C42" s="138" t="str">
        <f>'Memória de Cálculo - São Carlos'!B63</f>
        <v>05.09.007</v>
      </c>
      <c r="D42" s="138" t="str">
        <f>'Memória de Cálculo - São Carlos'!C63</f>
        <v>CDHU 191</v>
      </c>
      <c r="E42" s="245" t="str">
        <f>'Memória de Cálculo - São Carlos'!D63</f>
        <v>TAXA DE DESTINAÇÃO DE RESIDOS SOLIDOS EM ATERROO,TIPO/TERRA</v>
      </c>
      <c r="F42" s="154" t="s">
        <v>126</v>
      </c>
      <c r="G42" s="138">
        <v>188.8</v>
      </c>
      <c r="H42" s="195">
        <v>29.28</v>
      </c>
      <c r="I42" s="410">
        <f t="shared" si="1"/>
        <v>5528.0640000000003</v>
      </c>
      <c r="J42" s="5"/>
    </row>
    <row r="43" spans="1:19">
      <c r="A43" s="38"/>
      <c r="B43" s="409" t="str">
        <f>'Memória de Cálculo - São Carlos'!A65</f>
        <v>3.16</v>
      </c>
      <c r="C43" s="138">
        <f>'Memória de Cálculo - São Carlos'!B65</f>
        <v>94294</v>
      </c>
      <c r="D43" s="138" t="str">
        <f>'Memória de Cálculo - São Carlos'!C65</f>
        <v>SINAPI</v>
      </c>
      <c r="E43" s="245" t="str">
        <f>'Memória de Cálculo - São Carlos'!D65</f>
        <v>EXECUÇÃO DE ESCORAS DE CONCRETO PARA CONTENÇÃO DE GUIAS PRÉ-FABRICADAS. AF_06/2016</v>
      </c>
      <c r="F43" s="138" t="s">
        <v>30</v>
      </c>
      <c r="G43" s="138">
        <v>155</v>
      </c>
      <c r="H43" s="349">
        <v>8.27</v>
      </c>
      <c r="I43" s="410">
        <f t="shared" si="1"/>
        <v>1281.8499999999999</v>
      </c>
      <c r="J43" s="5"/>
    </row>
    <row r="44" spans="1:19">
      <c r="A44" s="38"/>
      <c r="B44" s="409" t="str">
        <f>'Memória de Cálculo - São Carlos'!A67</f>
        <v>3.17</v>
      </c>
      <c r="C44" s="138" t="str">
        <f>'Memória de Cálculo - São Carlos'!B67</f>
        <v>2003850</v>
      </c>
      <c r="D44" s="138" t="str">
        <f>'Memória de Cálculo - São Carlos'!C67</f>
        <v>SICRO</v>
      </c>
      <c r="E44" s="245" t="str">
        <f>'Memória de Cálculo - São Carlos'!D67</f>
        <v>Lastro de brita comercial compactado com soquete vibratório - espalhamento manual</v>
      </c>
      <c r="F44" s="154" t="s">
        <v>126</v>
      </c>
      <c r="G44" s="138">
        <f>'Memória de Cálculo - São Carlos'!U67</f>
        <v>9.6199999999999992</v>
      </c>
      <c r="H44" s="349">
        <v>127.74</v>
      </c>
      <c r="I44" s="410">
        <f t="shared" si="1"/>
        <v>1228.8587999999997</v>
      </c>
      <c r="J44" s="5"/>
    </row>
    <row r="45" spans="1:19">
      <c r="A45" s="38"/>
      <c r="B45" s="409"/>
      <c r="C45" s="151"/>
      <c r="D45" s="146"/>
      <c r="E45" s="162"/>
      <c r="F45" s="161"/>
      <c r="G45" s="142" t="s">
        <v>11</v>
      </c>
      <c r="H45" s="186"/>
      <c r="I45" s="410">
        <f>SUM(I28:I44)</f>
        <v>156521.35400000002</v>
      </c>
      <c r="J45" s="5"/>
    </row>
    <row r="46" spans="1:19">
      <c r="A46" s="37"/>
      <c r="B46" s="407"/>
      <c r="C46" s="183"/>
      <c r="D46" s="183"/>
      <c r="E46" s="184" t="s">
        <v>197</v>
      </c>
      <c r="F46" s="185"/>
      <c r="G46" s="136"/>
      <c r="H46" s="137"/>
      <c r="I46" s="408"/>
      <c r="J46" s="4"/>
    </row>
    <row r="47" spans="1:19">
      <c r="A47" s="38"/>
      <c r="B47" s="409" t="s">
        <v>42</v>
      </c>
      <c r="C47" s="138" t="s">
        <v>170</v>
      </c>
      <c r="D47" s="138" t="s">
        <v>201</v>
      </c>
      <c r="E47" s="245" t="s">
        <v>171</v>
      </c>
      <c r="F47" s="138" t="s">
        <v>72</v>
      </c>
      <c r="G47" s="197">
        <f>'Memória de Cálculo - São Carlos'!U71</f>
        <v>27.48</v>
      </c>
      <c r="H47" s="255">
        <v>74.58</v>
      </c>
      <c r="I47" s="410">
        <f>H47*G47</f>
        <v>2049.4584</v>
      </c>
      <c r="J47" s="5"/>
    </row>
    <row r="48" spans="1:19">
      <c r="A48" s="38"/>
      <c r="B48" s="414" t="s">
        <v>43</v>
      </c>
      <c r="C48" s="193">
        <v>13521</v>
      </c>
      <c r="D48" s="193" t="s">
        <v>277</v>
      </c>
      <c r="E48" s="273" t="s">
        <v>172</v>
      </c>
      <c r="F48" s="138" t="s">
        <v>64</v>
      </c>
      <c r="G48" s="140">
        <f>'Memória de Cálculo - São Carlos'!U73</f>
        <v>1</v>
      </c>
      <c r="H48" s="257">
        <v>82.5</v>
      </c>
      <c r="I48" s="410">
        <f>H48*G48</f>
        <v>82.5</v>
      </c>
      <c r="J48" s="5"/>
    </row>
    <row r="49" spans="1:16">
      <c r="A49" s="38"/>
      <c r="B49" s="409" t="s">
        <v>44</v>
      </c>
      <c r="C49" s="138" t="s">
        <v>173</v>
      </c>
      <c r="D49" s="138" t="s">
        <v>201</v>
      </c>
      <c r="E49" s="245" t="s">
        <v>174</v>
      </c>
      <c r="F49" s="138" t="s">
        <v>29</v>
      </c>
      <c r="G49" s="140">
        <f>'Memória de Cálculo - São Carlos'!U75</f>
        <v>0.09</v>
      </c>
      <c r="H49" s="255">
        <v>70.75</v>
      </c>
      <c r="I49" s="410">
        <f>H49*G49</f>
        <v>6.3674999999999997</v>
      </c>
      <c r="J49" s="5"/>
    </row>
    <row r="50" spans="1:16">
      <c r="A50" s="38"/>
      <c r="B50" s="414" t="s">
        <v>156</v>
      </c>
      <c r="C50" s="193" t="s">
        <v>175</v>
      </c>
      <c r="D50" s="193" t="s">
        <v>201</v>
      </c>
      <c r="E50" s="273" t="s">
        <v>176</v>
      </c>
      <c r="F50" s="193" t="s">
        <v>51</v>
      </c>
      <c r="G50" s="140">
        <f>'Memória de Cálculo - São Carlos'!U77</f>
        <v>5.4</v>
      </c>
      <c r="H50" s="255">
        <v>26.79</v>
      </c>
      <c r="I50" s="410">
        <f>H50*G50</f>
        <v>144.666</v>
      </c>
      <c r="J50" s="5"/>
    </row>
    <row r="51" spans="1:16">
      <c r="A51" s="38"/>
      <c r="B51" s="409"/>
      <c r="C51" s="138"/>
      <c r="D51" s="138"/>
      <c r="E51" s="147"/>
      <c r="F51" s="138"/>
      <c r="G51" s="140"/>
      <c r="H51" s="141"/>
      <c r="I51" s="410"/>
      <c r="J51" s="5"/>
    </row>
    <row r="52" spans="1:16">
      <c r="A52" s="38"/>
      <c r="B52" s="414"/>
      <c r="C52" s="150"/>
      <c r="D52" s="146"/>
      <c r="E52" s="162"/>
      <c r="F52" s="161"/>
      <c r="G52" s="142" t="s">
        <v>11</v>
      </c>
      <c r="H52" s="186"/>
      <c r="I52" s="410">
        <f>SUM(I47:I51)</f>
        <v>2282.9919</v>
      </c>
      <c r="J52" s="5"/>
    </row>
    <row r="53" spans="1:16">
      <c r="A53" s="38"/>
      <c r="B53" s="409"/>
      <c r="C53" s="146"/>
      <c r="D53" s="151"/>
      <c r="E53" s="147"/>
      <c r="F53" s="138"/>
      <c r="G53" s="197"/>
      <c r="H53" s="198"/>
      <c r="I53" s="410"/>
      <c r="J53" s="5"/>
    </row>
    <row r="54" spans="1:16">
      <c r="A54" s="38"/>
      <c r="B54" s="414"/>
      <c r="C54" s="193"/>
      <c r="D54" s="138"/>
      <c r="E54" s="196"/>
      <c r="F54" s="138"/>
      <c r="G54" s="140"/>
      <c r="H54" s="141"/>
      <c r="I54" s="410"/>
      <c r="J54" s="5"/>
    </row>
    <row r="55" spans="1:16">
      <c r="A55" s="38"/>
      <c r="B55" s="415"/>
      <c r="C55" s="40"/>
      <c r="D55" s="48"/>
      <c r="E55" s="68"/>
      <c r="F55" s="48"/>
      <c r="G55" s="70"/>
      <c r="H55" s="60"/>
      <c r="I55" s="416"/>
      <c r="J55" s="5"/>
    </row>
    <row r="56" spans="1:16" ht="15" thickBot="1">
      <c r="A56" s="38"/>
      <c r="B56" s="415"/>
      <c r="C56" s="40"/>
      <c r="D56" s="149"/>
      <c r="E56" s="68"/>
      <c r="F56" s="41"/>
      <c r="G56" s="70"/>
      <c r="H56" s="60"/>
      <c r="I56" s="416"/>
      <c r="J56" s="39"/>
    </row>
    <row r="57" spans="1:16">
      <c r="A57" s="38"/>
      <c r="B57" s="415"/>
      <c r="C57" s="150"/>
      <c r="D57" s="150"/>
      <c r="E57" s="68"/>
      <c r="F57" s="7"/>
      <c r="G57" s="71"/>
      <c r="H57" s="61" t="s">
        <v>10</v>
      </c>
      <c r="I57" s="42">
        <f>SUM(I17,I26,I45,I52,)</f>
        <v>172391.07520000002</v>
      </c>
      <c r="J57" s="5"/>
    </row>
    <row r="58" spans="1:16">
      <c r="A58" s="38"/>
      <c r="B58" s="417"/>
      <c r="C58" s="7"/>
      <c r="D58" s="7"/>
      <c r="E58" s="418"/>
      <c r="F58" s="7"/>
      <c r="G58" s="71"/>
      <c r="H58" s="199" t="s">
        <v>20</v>
      </c>
      <c r="I58" s="200">
        <f>I59-I57</f>
        <v>41770.357520960009</v>
      </c>
      <c r="J58" s="5"/>
      <c r="P58" s="275"/>
    </row>
    <row r="59" spans="1:16" ht="15" thickBot="1">
      <c r="A59" s="38"/>
      <c r="B59" s="419"/>
      <c r="C59" s="43"/>
      <c r="D59" s="148"/>
      <c r="E59" s="717"/>
      <c r="F59" s="717"/>
      <c r="G59" s="717"/>
      <c r="H59" s="420" t="s">
        <v>71</v>
      </c>
      <c r="I59" s="201">
        <f>I57*1.2423</f>
        <v>214161.43272096003</v>
      </c>
      <c r="J59" s="5"/>
    </row>
    <row r="60" spans="1:16">
      <c r="A60" s="38"/>
      <c r="B60" s="421" t="s">
        <v>82</v>
      </c>
      <c r="C60" s="363"/>
      <c r="D60" s="363"/>
      <c r="E60" s="363"/>
      <c r="F60" s="363"/>
      <c r="G60" s="363"/>
      <c r="H60" s="363"/>
      <c r="I60" s="422"/>
      <c r="J60" s="363"/>
    </row>
    <row r="61" spans="1:16">
      <c r="A61" s="38"/>
      <c r="B61" s="417"/>
      <c r="C61" s="7"/>
      <c r="D61" s="7"/>
      <c r="E61" s="418"/>
      <c r="F61" s="7"/>
      <c r="G61" s="71"/>
      <c r="H61" s="330"/>
      <c r="I61" s="423"/>
      <c r="J61" s="5"/>
    </row>
    <row r="62" spans="1:16" ht="18">
      <c r="A62" s="38"/>
      <c r="B62" s="417"/>
      <c r="C62" s="7"/>
      <c r="D62" s="7"/>
      <c r="E62" s="418"/>
      <c r="F62" s="7"/>
      <c r="G62" s="71"/>
      <c r="H62" s="424"/>
      <c r="I62" s="425"/>
      <c r="J62" s="50"/>
    </row>
    <row r="63" spans="1:16" ht="18">
      <c r="A63" s="38"/>
      <c r="B63" s="699" t="s">
        <v>4404</v>
      </c>
      <c r="C63" s="706"/>
      <c r="D63" s="706"/>
      <c r="E63" s="706"/>
      <c r="F63" s="706"/>
      <c r="G63" s="706"/>
      <c r="H63" s="426"/>
      <c r="I63" s="427"/>
      <c r="J63" s="50"/>
    </row>
    <row r="64" spans="1:16" ht="18">
      <c r="A64" s="38"/>
      <c r="B64" s="699" t="s">
        <v>124</v>
      </c>
      <c r="C64" s="706"/>
      <c r="D64" s="706"/>
      <c r="E64" s="706"/>
      <c r="F64" s="706"/>
      <c r="G64" s="706"/>
      <c r="H64" s="426"/>
      <c r="I64" s="427"/>
      <c r="J64" s="50"/>
    </row>
    <row r="65" spans="1:10" ht="18">
      <c r="A65" s="38"/>
      <c r="B65" s="699" t="s">
        <v>4405</v>
      </c>
      <c r="C65" s="706"/>
      <c r="D65" s="706"/>
      <c r="E65" s="706"/>
      <c r="F65" s="706"/>
      <c r="G65" s="706"/>
      <c r="H65" s="428"/>
      <c r="I65" s="429"/>
      <c r="J65" s="5"/>
    </row>
    <row r="66" spans="1:10" ht="15" thickBot="1">
      <c r="A66" s="38"/>
      <c r="B66" s="707"/>
      <c r="C66" s="708"/>
      <c r="D66" s="708"/>
      <c r="E66" s="708"/>
      <c r="F66" s="708"/>
      <c r="G66" s="708"/>
      <c r="H66" s="430"/>
      <c r="I66" s="431"/>
      <c r="J66" s="5"/>
    </row>
    <row r="67" spans="1:10">
      <c r="A67" s="37"/>
      <c r="B67" s="44"/>
      <c r="C67" s="44"/>
      <c r="D67" s="45"/>
      <c r="E67" s="45"/>
      <c r="F67" s="33"/>
      <c r="G67" s="72"/>
      <c r="H67" s="63"/>
      <c r="I67" s="4"/>
      <c r="J67" s="4"/>
    </row>
    <row r="68" spans="1:10">
      <c r="A68" s="37"/>
      <c r="B68" s="4"/>
      <c r="C68" s="4"/>
      <c r="D68" s="4"/>
      <c r="E68" s="66"/>
      <c r="F68" s="4"/>
      <c r="G68" s="73"/>
      <c r="H68" s="63"/>
      <c r="I68" s="4"/>
      <c r="J68" s="4"/>
    </row>
  </sheetData>
  <mergeCells count="8">
    <mergeCell ref="B64:G64"/>
    <mergeCell ref="B65:G65"/>
    <mergeCell ref="B66:G66"/>
    <mergeCell ref="H1:I1"/>
    <mergeCell ref="H3:I4"/>
    <mergeCell ref="H9:I9"/>
    <mergeCell ref="E59:G59"/>
    <mergeCell ref="B63:G63"/>
  </mergeCells>
  <conditionalFormatting sqref="G13:H13">
    <cfRule type="cellIs" dxfId="9" priority="1" stopIfTrue="1" operator="equal">
      <formula>0</formula>
    </cfRule>
  </conditionalFormatting>
  <printOptions horizontalCentered="1" verticalCentered="1"/>
  <pageMargins left="0" right="0" top="0" bottom="0" header="0" footer="0"/>
  <pageSetup paperSize="9" scale="4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topLeftCell="K1" zoomScale="85" zoomScaleNormal="85" workbookViewId="0">
      <selection activeCell="X11" sqref="X11"/>
    </sheetView>
  </sheetViews>
  <sheetFormatPr defaultRowHeight="14.25"/>
  <cols>
    <col min="1" max="1" width="6.25" bestFit="1" customWidth="1"/>
    <col min="2" max="2" width="11.125" bestFit="1" customWidth="1"/>
    <col min="3" max="3" width="13.25" bestFit="1" customWidth="1"/>
    <col min="5" max="5" width="15.75" bestFit="1" customWidth="1"/>
    <col min="7" max="7" width="14" bestFit="1" customWidth="1"/>
    <col min="15" max="18" width="9" customWidth="1"/>
    <col min="19" max="19" width="11.25" bestFit="1" customWidth="1"/>
    <col min="20" max="20" width="16.25" bestFit="1" customWidth="1"/>
    <col min="21" max="21" width="11.75" bestFit="1" customWidth="1"/>
  </cols>
  <sheetData>
    <row r="1" spans="1:21" ht="19.5">
      <c r="A1" s="1"/>
      <c r="B1" s="3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9"/>
      <c r="S1" s="74"/>
      <c r="T1" s="755"/>
      <c r="U1" s="755"/>
    </row>
    <row r="2" spans="1:21" ht="15" thickBot="1">
      <c r="A2" s="385"/>
      <c r="B2" s="459"/>
      <c r="C2" s="459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400"/>
      <c r="S2" s="460"/>
      <c r="T2" s="459"/>
      <c r="U2" s="385"/>
    </row>
    <row r="3" spans="1:21" ht="22.5" customHeight="1">
      <c r="A3" s="397"/>
      <c r="B3" s="462"/>
      <c r="C3" s="46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463"/>
      <c r="S3" s="464"/>
      <c r="T3" s="688"/>
      <c r="U3" s="689"/>
    </row>
    <row r="4" spans="1:21" ht="18.75" customHeight="1">
      <c r="A4" s="398"/>
      <c r="B4" s="614"/>
      <c r="C4" s="614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  <c r="P4" s="615"/>
      <c r="Q4" s="615"/>
      <c r="R4" s="690"/>
      <c r="S4" s="691"/>
      <c r="T4" s="677"/>
      <c r="U4" s="510"/>
    </row>
    <row r="5" spans="1:21" ht="22.5">
      <c r="A5" s="398"/>
      <c r="B5" s="614"/>
      <c r="C5" s="614"/>
      <c r="D5" s="615"/>
      <c r="E5" s="756" t="s">
        <v>262</v>
      </c>
      <c r="F5" s="756"/>
      <c r="G5" s="756"/>
      <c r="H5" s="756"/>
      <c r="I5" s="756"/>
      <c r="J5" s="756"/>
      <c r="K5" s="756"/>
      <c r="L5" s="756"/>
      <c r="M5" s="756"/>
      <c r="N5" s="756"/>
      <c r="O5" s="756"/>
      <c r="P5" s="756"/>
      <c r="Q5" s="756"/>
      <c r="R5" s="756"/>
      <c r="S5" s="692"/>
      <c r="T5" s="677"/>
      <c r="U5" s="510"/>
    </row>
    <row r="6" spans="1:21" ht="22.5">
      <c r="A6" s="398"/>
      <c r="B6" s="614"/>
      <c r="C6" s="614"/>
      <c r="D6" s="615"/>
      <c r="E6" s="756"/>
      <c r="F6" s="756"/>
      <c r="G6" s="756"/>
      <c r="H6" s="756"/>
      <c r="I6" s="756"/>
      <c r="J6" s="756"/>
      <c r="K6" s="756"/>
      <c r="L6" s="756"/>
      <c r="M6" s="756"/>
      <c r="N6" s="756"/>
      <c r="O6" s="756"/>
      <c r="P6" s="756"/>
      <c r="Q6" s="756"/>
      <c r="R6" s="756"/>
      <c r="S6" s="693"/>
      <c r="T6" s="677"/>
      <c r="U6" s="510"/>
    </row>
    <row r="7" spans="1:21">
      <c r="A7" s="398"/>
      <c r="B7" s="614"/>
      <c r="C7" s="614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90"/>
      <c r="S7" s="694"/>
      <c r="T7" s="677"/>
      <c r="U7" s="510"/>
    </row>
    <row r="8" spans="1:21">
      <c r="A8" s="398"/>
      <c r="B8" s="614"/>
      <c r="C8" s="614"/>
      <c r="D8" s="615"/>
      <c r="E8" s="615"/>
      <c r="F8" s="615"/>
      <c r="G8" s="615"/>
      <c r="H8" s="615"/>
      <c r="I8" s="615"/>
      <c r="J8" s="615"/>
      <c r="K8" s="615"/>
      <c r="L8" s="615"/>
      <c r="M8" s="615"/>
      <c r="N8" s="615"/>
      <c r="O8" s="615"/>
      <c r="P8" s="615"/>
      <c r="Q8" s="615"/>
      <c r="R8" s="690"/>
      <c r="S8" s="694"/>
      <c r="T8" s="677"/>
      <c r="U8" s="510"/>
    </row>
    <row r="9" spans="1:21">
      <c r="A9" s="398"/>
      <c r="B9" s="614"/>
      <c r="C9" s="614"/>
      <c r="D9" s="615"/>
      <c r="E9" s="615"/>
      <c r="F9" s="615"/>
      <c r="G9" s="615"/>
      <c r="H9" s="615"/>
      <c r="I9" s="615"/>
      <c r="J9" s="615"/>
      <c r="K9" s="615"/>
      <c r="L9" s="615"/>
      <c r="M9" s="615"/>
      <c r="N9" s="615"/>
      <c r="O9" s="615"/>
      <c r="P9" s="615"/>
      <c r="Q9" s="615"/>
      <c r="R9" s="690"/>
      <c r="S9" s="695"/>
      <c r="T9" s="677"/>
      <c r="U9" s="510"/>
    </row>
    <row r="10" spans="1:21" ht="22.5">
      <c r="A10" s="398"/>
      <c r="B10" s="614"/>
      <c r="C10" s="614"/>
      <c r="D10" s="615"/>
      <c r="E10" s="615"/>
      <c r="F10" s="615"/>
      <c r="G10" s="615"/>
      <c r="H10" s="615"/>
      <c r="I10" s="615"/>
      <c r="J10" s="615"/>
      <c r="K10" s="615"/>
      <c r="L10" s="615"/>
      <c r="M10" s="615"/>
      <c r="N10" s="615"/>
      <c r="O10" s="615"/>
      <c r="P10" s="615"/>
      <c r="Q10" s="615"/>
      <c r="R10" s="690"/>
      <c r="S10" s="695"/>
      <c r="T10" s="461"/>
      <c r="U10" s="468"/>
    </row>
    <row r="11" spans="1:21" ht="39.75" customHeight="1" thickBot="1">
      <c r="A11" s="469"/>
      <c r="B11" s="470"/>
      <c r="C11" s="470"/>
      <c r="D11" s="471"/>
      <c r="E11" s="471"/>
      <c r="F11" s="471"/>
      <c r="G11" s="471"/>
      <c r="H11" s="471"/>
      <c r="I11" s="471"/>
      <c r="J11" s="471"/>
      <c r="K11" s="471"/>
      <c r="L11" s="471"/>
      <c r="M11" s="471"/>
      <c r="N11" s="471"/>
      <c r="O11" s="471"/>
      <c r="P11" s="471"/>
      <c r="Q11" s="471"/>
      <c r="R11" s="472"/>
      <c r="S11" s="473"/>
      <c r="T11" s="474"/>
      <c r="U11" s="475"/>
    </row>
    <row r="12" spans="1:21" ht="19.5">
      <c r="A12" s="744" t="s">
        <v>75</v>
      </c>
      <c r="B12" s="745"/>
      <c r="C12" s="745"/>
      <c r="D12" s="745"/>
      <c r="E12" s="745"/>
      <c r="F12" s="745"/>
      <c r="G12" s="745"/>
      <c r="H12" s="745"/>
      <c r="I12" s="745"/>
      <c r="J12" s="745"/>
      <c r="K12" s="745"/>
      <c r="L12" s="745"/>
      <c r="M12" s="745"/>
      <c r="N12" s="745"/>
      <c r="O12" s="745"/>
      <c r="P12" s="745"/>
      <c r="Q12" s="745"/>
      <c r="R12" s="745"/>
      <c r="S12" s="745"/>
      <c r="T12" s="745"/>
      <c r="U12" s="746"/>
    </row>
    <row r="13" spans="1:21">
      <c r="A13" s="405" t="s">
        <v>81</v>
      </c>
      <c r="B13" s="135" t="s">
        <v>76</v>
      </c>
      <c r="C13" s="135" t="s">
        <v>77</v>
      </c>
      <c r="D13" s="747" t="s">
        <v>78</v>
      </c>
      <c r="E13" s="748"/>
      <c r="F13" s="748"/>
      <c r="G13" s="748"/>
      <c r="H13" s="748"/>
      <c r="I13" s="748"/>
      <c r="J13" s="748"/>
      <c r="K13" s="748"/>
      <c r="L13" s="748"/>
      <c r="M13" s="748"/>
      <c r="N13" s="748"/>
      <c r="O13" s="748"/>
      <c r="P13" s="748"/>
      <c r="Q13" s="748"/>
      <c r="R13" s="748"/>
      <c r="S13" s="749"/>
      <c r="T13" s="135" t="s">
        <v>64</v>
      </c>
      <c r="U13" s="406" t="s">
        <v>79</v>
      </c>
    </row>
    <row r="14" spans="1:21">
      <c r="A14" s="521">
        <v>1</v>
      </c>
      <c r="B14" s="82"/>
      <c r="C14" s="82"/>
      <c r="D14" s="750" t="s">
        <v>7</v>
      </c>
      <c r="E14" s="751"/>
      <c r="F14" s="751"/>
      <c r="G14" s="751"/>
      <c r="H14" s="751"/>
      <c r="I14" s="751"/>
      <c r="J14" s="751"/>
      <c r="K14" s="751"/>
      <c r="L14" s="751"/>
      <c r="M14" s="751"/>
      <c r="N14" s="751"/>
      <c r="O14" s="751"/>
      <c r="P14" s="751"/>
      <c r="Q14" s="751"/>
      <c r="R14" s="751"/>
      <c r="S14" s="752"/>
      <c r="T14" s="82"/>
      <c r="U14" s="522"/>
    </row>
    <row r="15" spans="1:21">
      <c r="A15" s="409"/>
      <c r="B15" s="151"/>
      <c r="C15" s="151"/>
      <c r="D15" s="735"/>
      <c r="E15" s="736"/>
      <c r="F15" s="736"/>
      <c r="G15" s="736"/>
      <c r="H15" s="736"/>
      <c r="I15" s="736"/>
      <c r="J15" s="736"/>
      <c r="K15" s="736"/>
      <c r="L15" s="736"/>
      <c r="M15" s="736"/>
      <c r="N15" s="736"/>
      <c r="O15" s="736"/>
      <c r="P15" s="736"/>
      <c r="Q15" s="736"/>
      <c r="R15" s="736"/>
      <c r="S15" s="737"/>
      <c r="T15" s="202"/>
      <c r="U15" s="574"/>
    </row>
    <row r="16" spans="1:21">
      <c r="A16" s="409" t="s">
        <v>23</v>
      </c>
      <c r="B16" s="146">
        <v>101603</v>
      </c>
      <c r="C16" s="138" t="s">
        <v>33</v>
      </c>
      <c r="D16" s="753" t="s">
        <v>24</v>
      </c>
      <c r="E16" s="754"/>
      <c r="F16" s="754"/>
      <c r="G16" s="754"/>
      <c r="H16" s="754"/>
      <c r="I16" s="754"/>
      <c r="J16" s="754"/>
      <c r="K16" s="754"/>
      <c r="L16" s="754"/>
      <c r="M16" s="754"/>
      <c r="N16" s="754"/>
      <c r="O16" s="754"/>
      <c r="P16" s="754"/>
      <c r="Q16" s="754"/>
      <c r="R16" s="83"/>
      <c r="S16" s="84"/>
      <c r="T16" s="203" t="s">
        <v>49</v>
      </c>
      <c r="U16" s="575">
        <v>24</v>
      </c>
    </row>
    <row r="17" spans="1:23">
      <c r="A17" s="409"/>
      <c r="B17" s="151"/>
      <c r="C17" s="151"/>
      <c r="D17" s="204"/>
      <c r="E17" s="85" t="s">
        <v>128</v>
      </c>
      <c r="F17" s="85"/>
      <c r="G17" s="85" t="s">
        <v>129</v>
      </c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116"/>
      <c r="T17" s="205"/>
      <c r="U17" s="576"/>
    </row>
    <row r="18" spans="1:23">
      <c r="A18" s="409"/>
      <c r="B18" s="151"/>
      <c r="C18" s="151"/>
      <c r="D18" s="735"/>
      <c r="E18" s="736"/>
      <c r="F18" s="736"/>
      <c r="G18" s="736"/>
      <c r="H18" s="736"/>
      <c r="I18" s="736"/>
      <c r="J18" s="736"/>
      <c r="K18" s="736"/>
      <c r="L18" s="736"/>
      <c r="M18" s="736"/>
      <c r="N18" s="736"/>
      <c r="O18" s="736"/>
      <c r="P18" s="736"/>
      <c r="Q18" s="736"/>
      <c r="R18" s="736"/>
      <c r="S18" s="737"/>
      <c r="T18" s="203"/>
      <c r="U18" s="575"/>
    </row>
    <row r="19" spans="1:23">
      <c r="A19" s="409"/>
      <c r="B19" s="138"/>
      <c r="C19" s="138"/>
      <c r="D19" s="753"/>
      <c r="E19" s="754"/>
      <c r="F19" s="754"/>
      <c r="G19" s="754"/>
      <c r="H19" s="754"/>
      <c r="I19" s="754"/>
      <c r="J19" s="754"/>
      <c r="K19" s="754"/>
      <c r="L19" s="754"/>
      <c r="M19" s="754"/>
      <c r="N19" s="754"/>
      <c r="O19" s="754"/>
      <c r="P19" s="754"/>
      <c r="Q19" s="754"/>
      <c r="R19" s="86"/>
      <c r="S19" s="87"/>
      <c r="T19" s="203"/>
      <c r="U19" s="575"/>
    </row>
    <row r="20" spans="1:23">
      <c r="A20" s="512">
        <v>2</v>
      </c>
      <c r="B20" s="92"/>
      <c r="C20" s="93"/>
      <c r="D20" s="720" t="s">
        <v>130</v>
      </c>
      <c r="E20" s="721"/>
      <c r="F20" s="721"/>
      <c r="G20" s="721"/>
      <c r="H20" s="721"/>
      <c r="I20" s="721"/>
      <c r="J20" s="721"/>
      <c r="K20" s="721"/>
      <c r="L20" s="721"/>
      <c r="M20" s="721"/>
      <c r="N20" s="721"/>
      <c r="O20" s="721"/>
      <c r="P20" s="721"/>
      <c r="Q20" s="721"/>
      <c r="R20" s="721"/>
      <c r="S20" s="722"/>
      <c r="T20" s="94"/>
      <c r="U20" s="513"/>
    </row>
    <row r="21" spans="1:23">
      <c r="A21" s="412" t="s">
        <v>31</v>
      </c>
      <c r="B21" s="138" t="s">
        <v>132</v>
      </c>
      <c r="C21" s="138" t="s">
        <v>201</v>
      </c>
      <c r="D21" s="729" t="s">
        <v>131</v>
      </c>
      <c r="E21" s="730"/>
      <c r="F21" s="730"/>
      <c r="G21" s="730"/>
      <c r="H21" s="730"/>
      <c r="I21" s="730"/>
      <c r="J21" s="730"/>
      <c r="K21" s="730"/>
      <c r="L21" s="730"/>
      <c r="M21" s="730"/>
      <c r="N21" s="730"/>
      <c r="O21" s="730"/>
      <c r="P21" s="730"/>
      <c r="Q21" s="730"/>
      <c r="R21" s="95"/>
      <c r="S21" s="96"/>
      <c r="T21" s="97" t="s">
        <v>30</v>
      </c>
      <c r="U21" s="514">
        <v>12</v>
      </c>
    </row>
    <row r="22" spans="1:23">
      <c r="A22" s="515"/>
      <c r="B22" s="88"/>
      <c r="C22" s="98"/>
      <c r="D22" s="723" t="s">
        <v>263</v>
      </c>
      <c r="E22" s="724"/>
      <c r="F22" s="724"/>
      <c r="G22" s="724"/>
      <c r="H22" s="724"/>
      <c r="I22" s="724"/>
      <c r="J22" s="724"/>
      <c r="K22" s="724"/>
      <c r="L22" s="724"/>
      <c r="M22" s="724"/>
      <c r="N22" s="724"/>
      <c r="O22" s="724"/>
      <c r="P22" s="724"/>
      <c r="Q22" s="724"/>
      <c r="R22" s="724"/>
      <c r="S22" s="725"/>
      <c r="T22" s="203"/>
      <c r="U22" s="516"/>
    </row>
    <row r="23" spans="1:23">
      <c r="A23" s="412" t="s">
        <v>32</v>
      </c>
      <c r="B23" s="138" t="s">
        <v>195</v>
      </c>
      <c r="C23" s="138" t="s">
        <v>201</v>
      </c>
      <c r="D23" s="729" t="s">
        <v>134</v>
      </c>
      <c r="E23" s="730"/>
      <c r="F23" s="730"/>
      <c r="G23" s="730"/>
      <c r="H23" s="730"/>
      <c r="I23" s="730"/>
      <c r="J23" s="730"/>
      <c r="K23" s="730"/>
      <c r="L23" s="730"/>
      <c r="M23" s="730"/>
      <c r="N23" s="730"/>
      <c r="O23" s="730"/>
      <c r="P23" s="730"/>
      <c r="Q23" s="730"/>
      <c r="R23" s="95"/>
      <c r="S23" s="96"/>
      <c r="T23" s="206" t="s">
        <v>126</v>
      </c>
      <c r="U23" s="514">
        <v>5.27</v>
      </c>
    </row>
    <row r="24" spans="1:23">
      <c r="A24" s="412"/>
      <c r="B24" s="146"/>
      <c r="C24" s="151"/>
      <c r="D24" s="723" t="s">
        <v>264</v>
      </c>
      <c r="E24" s="724"/>
      <c r="F24" s="724"/>
      <c r="G24" s="724"/>
      <c r="H24" s="724"/>
      <c r="I24" s="724"/>
      <c r="J24" s="724"/>
      <c r="K24" s="724"/>
      <c r="L24" s="724"/>
      <c r="M24" s="724"/>
      <c r="N24" s="724"/>
      <c r="O24" s="724"/>
      <c r="P24" s="724"/>
      <c r="Q24" s="724"/>
      <c r="R24" s="724"/>
      <c r="S24" s="725"/>
      <c r="T24" s="101"/>
      <c r="U24" s="517"/>
    </row>
    <row r="25" spans="1:23">
      <c r="A25" s="412" t="s">
        <v>34</v>
      </c>
      <c r="B25" s="138">
        <v>62100</v>
      </c>
      <c r="C25" s="151" t="s">
        <v>33</v>
      </c>
      <c r="D25" s="729" t="s">
        <v>135</v>
      </c>
      <c r="E25" s="730"/>
      <c r="F25" s="730"/>
      <c r="G25" s="730"/>
      <c r="H25" s="730"/>
      <c r="I25" s="730"/>
      <c r="J25" s="730"/>
      <c r="K25" s="730"/>
      <c r="L25" s="730"/>
      <c r="M25" s="730"/>
      <c r="N25" s="730"/>
      <c r="O25" s="730"/>
      <c r="P25" s="730"/>
      <c r="Q25" s="730"/>
      <c r="R25" s="730"/>
      <c r="S25" s="731"/>
      <c r="T25" s="102" t="s">
        <v>64</v>
      </c>
      <c r="U25" s="517">
        <v>2</v>
      </c>
    </row>
    <row r="26" spans="1:23">
      <c r="A26" s="515"/>
      <c r="B26" s="88"/>
      <c r="C26" s="98"/>
      <c r="D26" s="741" t="s">
        <v>265</v>
      </c>
      <c r="E26" s="742"/>
      <c r="F26" s="742"/>
      <c r="G26" s="742"/>
      <c r="H26" s="742"/>
      <c r="I26" s="742"/>
      <c r="J26" s="742"/>
      <c r="K26" s="742"/>
      <c r="L26" s="742"/>
      <c r="M26" s="742"/>
      <c r="N26" s="742"/>
      <c r="O26" s="742"/>
      <c r="P26" s="742"/>
      <c r="Q26" s="742"/>
      <c r="R26" s="742"/>
      <c r="S26" s="743"/>
      <c r="T26" s="203"/>
      <c r="U26" s="516"/>
    </row>
    <row r="27" spans="1:23">
      <c r="A27" s="412" t="s">
        <v>35</v>
      </c>
      <c r="B27" s="138">
        <v>95877</v>
      </c>
      <c r="C27" s="151" t="s">
        <v>45</v>
      </c>
      <c r="D27" s="729" t="s">
        <v>68</v>
      </c>
      <c r="E27" s="730"/>
      <c r="F27" s="730"/>
      <c r="G27" s="730"/>
      <c r="H27" s="730"/>
      <c r="I27" s="730"/>
      <c r="J27" s="730"/>
      <c r="K27" s="730"/>
      <c r="L27" s="730"/>
      <c r="M27" s="730"/>
      <c r="N27" s="730"/>
      <c r="O27" s="730"/>
      <c r="P27" s="730"/>
      <c r="Q27" s="730"/>
      <c r="R27" s="730"/>
      <c r="S27" s="731"/>
      <c r="T27" s="203" t="s">
        <v>69</v>
      </c>
      <c r="U27" s="517">
        <v>119.8</v>
      </c>
    </row>
    <row r="28" spans="1:23">
      <c r="A28" s="518"/>
      <c r="B28" s="89"/>
      <c r="C28" s="99"/>
      <c r="D28" s="726" t="s">
        <v>266</v>
      </c>
      <c r="E28" s="727"/>
      <c r="F28" s="727"/>
      <c r="G28" s="727"/>
      <c r="H28" s="727"/>
      <c r="I28" s="727"/>
      <c r="J28" s="727"/>
      <c r="K28" s="727"/>
      <c r="L28" s="727"/>
      <c r="M28" s="727"/>
      <c r="N28" s="727"/>
      <c r="O28" s="727"/>
      <c r="P28" s="727"/>
      <c r="Q28" s="727"/>
      <c r="R28" s="727"/>
      <c r="S28" s="728"/>
      <c r="T28" s="203"/>
      <c r="U28" s="516"/>
    </row>
    <row r="29" spans="1:23">
      <c r="A29" s="412" t="s">
        <v>37</v>
      </c>
      <c r="B29" s="138">
        <v>100984</v>
      </c>
      <c r="C29" s="151" t="s">
        <v>45</v>
      </c>
      <c r="D29" s="729" t="s">
        <v>198</v>
      </c>
      <c r="E29" s="730"/>
      <c r="F29" s="730"/>
      <c r="G29" s="730"/>
      <c r="H29" s="730"/>
      <c r="I29" s="730"/>
      <c r="J29" s="730"/>
      <c r="K29" s="730"/>
      <c r="L29" s="730"/>
      <c r="M29" s="730"/>
      <c r="N29" s="730"/>
      <c r="O29" s="730"/>
      <c r="P29" s="730"/>
      <c r="Q29" s="730"/>
      <c r="R29" s="730"/>
      <c r="S29" s="731"/>
      <c r="T29" s="206" t="s">
        <v>126</v>
      </c>
      <c r="U29" s="517">
        <v>11.98</v>
      </c>
    </row>
    <row r="30" spans="1:23">
      <c r="A30" s="518"/>
      <c r="B30" s="89"/>
      <c r="C30" s="99"/>
      <c r="D30" s="726" t="s">
        <v>267</v>
      </c>
      <c r="E30" s="727"/>
      <c r="F30" s="727"/>
      <c r="G30" s="727"/>
      <c r="H30" s="727"/>
      <c r="I30" s="727"/>
      <c r="J30" s="727"/>
      <c r="K30" s="727"/>
      <c r="L30" s="727"/>
      <c r="M30" s="727"/>
      <c r="N30" s="727"/>
      <c r="O30" s="727"/>
      <c r="P30" s="727"/>
      <c r="Q30" s="727"/>
      <c r="R30" s="727"/>
      <c r="S30" s="728"/>
      <c r="T30" s="100"/>
      <c r="U30" s="519"/>
    </row>
    <row r="31" spans="1:23">
      <c r="A31" s="518" t="s">
        <v>99</v>
      </c>
      <c r="B31" s="138">
        <v>176046</v>
      </c>
      <c r="C31" s="151" t="s">
        <v>4375</v>
      </c>
      <c r="D31" s="723" t="s">
        <v>4376</v>
      </c>
      <c r="E31" s="724"/>
      <c r="F31" s="724"/>
      <c r="G31" s="724"/>
      <c r="H31" s="724"/>
      <c r="I31" s="724"/>
      <c r="J31" s="724"/>
      <c r="K31" s="724"/>
      <c r="L31" s="724"/>
      <c r="M31" s="724"/>
      <c r="N31" s="724"/>
      <c r="O31" s="724"/>
      <c r="P31" s="724"/>
      <c r="Q31" s="724"/>
      <c r="R31" s="724"/>
      <c r="S31" s="725"/>
      <c r="T31" s="207" t="s">
        <v>29</v>
      </c>
      <c r="U31" s="519">
        <v>111.85</v>
      </c>
      <c r="W31" s="321"/>
    </row>
    <row r="32" spans="1:23">
      <c r="A32" s="518"/>
      <c r="B32" s="89"/>
      <c r="C32" s="99"/>
      <c r="D32" s="723" t="s">
        <v>4394</v>
      </c>
      <c r="E32" s="724"/>
      <c r="F32" s="724"/>
      <c r="G32" s="724"/>
      <c r="H32" s="724"/>
      <c r="I32" s="724"/>
      <c r="J32" s="724"/>
      <c r="K32" s="724"/>
      <c r="L32" s="724"/>
      <c r="M32" s="724"/>
      <c r="N32" s="724"/>
      <c r="O32" s="724"/>
      <c r="P32" s="724"/>
      <c r="Q32" s="724"/>
      <c r="R32" s="724"/>
      <c r="S32" s="725"/>
      <c r="T32" s="207"/>
      <c r="U32" s="519"/>
    </row>
    <row r="33" spans="1:21">
      <c r="A33" s="518"/>
      <c r="B33" s="89"/>
      <c r="C33" s="91"/>
      <c r="D33" s="105"/>
      <c r="E33" s="106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9"/>
      <c r="S33" s="108"/>
      <c r="T33" s="103"/>
      <c r="U33" s="520"/>
    </row>
    <row r="34" spans="1:21">
      <c r="A34" s="521">
        <v>3</v>
      </c>
      <c r="B34" s="82"/>
      <c r="C34" s="110"/>
      <c r="D34" s="720" t="s">
        <v>136</v>
      </c>
      <c r="E34" s="721"/>
      <c r="F34" s="721"/>
      <c r="G34" s="721"/>
      <c r="H34" s="721"/>
      <c r="I34" s="721"/>
      <c r="J34" s="721"/>
      <c r="K34" s="721"/>
      <c r="L34" s="721"/>
      <c r="M34" s="721"/>
      <c r="N34" s="721"/>
      <c r="O34" s="721"/>
      <c r="P34" s="721"/>
      <c r="Q34" s="721"/>
      <c r="R34" s="721"/>
      <c r="S34" s="722"/>
      <c r="T34" s="111"/>
      <c r="U34" s="522"/>
    </row>
    <row r="35" spans="1:21">
      <c r="A35" s="414" t="s">
        <v>38</v>
      </c>
      <c r="B35" s="138" t="s">
        <v>137</v>
      </c>
      <c r="C35" s="138" t="s">
        <v>201</v>
      </c>
      <c r="D35" s="729" t="s">
        <v>138</v>
      </c>
      <c r="E35" s="730"/>
      <c r="F35" s="730"/>
      <c r="G35" s="730"/>
      <c r="H35" s="730"/>
      <c r="I35" s="730"/>
      <c r="J35" s="730"/>
      <c r="K35" s="730"/>
      <c r="L35" s="730"/>
      <c r="M35" s="730"/>
      <c r="N35" s="730"/>
      <c r="O35" s="730"/>
      <c r="P35" s="730"/>
      <c r="Q35" s="730"/>
      <c r="R35" s="730"/>
      <c r="S35" s="731"/>
      <c r="T35" s="102" t="s">
        <v>29</v>
      </c>
      <c r="U35" s="517">
        <v>472</v>
      </c>
    </row>
    <row r="36" spans="1:21">
      <c r="A36" s="523"/>
      <c r="B36" s="117"/>
      <c r="C36" s="104"/>
      <c r="D36" s="732" t="s">
        <v>268</v>
      </c>
      <c r="E36" s="733"/>
      <c r="F36" s="733"/>
      <c r="G36" s="733"/>
      <c r="H36" s="733"/>
      <c r="I36" s="733"/>
      <c r="J36" s="733"/>
      <c r="K36" s="733"/>
      <c r="L36" s="733"/>
      <c r="M36" s="733"/>
      <c r="N36" s="733"/>
      <c r="O36" s="733"/>
      <c r="P36" s="733"/>
      <c r="Q36" s="733"/>
      <c r="R36" s="733"/>
      <c r="S36" s="734"/>
      <c r="T36" s="208"/>
      <c r="U36" s="517"/>
    </row>
    <row r="37" spans="1:21">
      <c r="A37" s="523" t="s">
        <v>39</v>
      </c>
      <c r="B37" s="138">
        <v>96400</v>
      </c>
      <c r="C37" s="151" t="s">
        <v>45</v>
      </c>
      <c r="D37" s="732" t="s">
        <v>139</v>
      </c>
      <c r="E37" s="733"/>
      <c r="F37" s="733"/>
      <c r="G37" s="733"/>
      <c r="H37" s="733"/>
      <c r="I37" s="733"/>
      <c r="J37" s="733"/>
      <c r="K37" s="733"/>
      <c r="L37" s="733"/>
      <c r="M37" s="733"/>
      <c r="N37" s="733"/>
      <c r="O37" s="733"/>
      <c r="P37" s="733"/>
      <c r="Q37" s="733"/>
      <c r="R37" s="733"/>
      <c r="S37" s="734"/>
      <c r="T37" s="206" t="s">
        <v>126</v>
      </c>
      <c r="U37" s="517">
        <v>70.8</v>
      </c>
    </row>
    <row r="38" spans="1:21">
      <c r="A38" s="523"/>
      <c r="B38" s="117"/>
      <c r="C38" s="104"/>
      <c r="D38" s="732" t="s">
        <v>269</v>
      </c>
      <c r="E38" s="733"/>
      <c r="F38" s="733"/>
      <c r="G38" s="733"/>
      <c r="H38" s="733"/>
      <c r="I38" s="733"/>
      <c r="J38" s="733"/>
      <c r="K38" s="733"/>
      <c r="L38" s="733"/>
      <c r="M38" s="733"/>
      <c r="N38" s="733"/>
      <c r="O38" s="733"/>
      <c r="P38" s="733"/>
      <c r="Q38" s="733"/>
      <c r="R38" s="733"/>
      <c r="S38" s="734"/>
      <c r="T38" s="208"/>
      <c r="U38" s="517"/>
    </row>
    <row r="39" spans="1:21" ht="28.5" customHeight="1">
      <c r="A39" s="523" t="s">
        <v>40</v>
      </c>
      <c r="B39" s="138">
        <v>96396</v>
      </c>
      <c r="C39" s="151" t="s">
        <v>45</v>
      </c>
      <c r="D39" s="758" t="s">
        <v>140</v>
      </c>
      <c r="E39" s="759"/>
      <c r="F39" s="759"/>
      <c r="G39" s="759"/>
      <c r="H39" s="759"/>
      <c r="I39" s="759"/>
      <c r="J39" s="759"/>
      <c r="K39" s="759"/>
      <c r="L39" s="759"/>
      <c r="M39" s="759"/>
      <c r="N39" s="759"/>
      <c r="O39" s="759"/>
      <c r="P39" s="759"/>
      <c r="Q39" s="759"/>
      <c r="R39" s="759"/>
      <c r="S39" s="760"/>
      <c r="T39" s="206" t="s">
        <v>126</v>
      </c>
      <c r="U39" s="517">
        <v>70.8</v>
      </c>
    </row>
    <row r="40" spans="1:21">
      <c r="A40" s="524"/>
      <c r="B40" s="91"/>
      <c r="C40" s="91"/>
      <c r="D40" s="732" t="s">
        <v>269</v>
      </c>
      <c r="E40" s="733"/>
      <c r="F40" s="733"/>
      <c r="G40" s="733"/>
      <c r="H40" s="733"/>
      <c r="I40" s="733"/>
      <c r="J40" s="733"/>
      <c r="K40" s="733"/>
      <c r="L40" s="733"/>
      <c r="M40" s="733"/>
      <c r="N40" s="733"/>
      <c r="O40" s="733"/>
      <c r="P40" s="733"/>
      <c r="Q40" s="733"/>
      <c r="R40" s="733"/>
      <c r="S40" s="734"/>
      <c r="T40" s="203"/>
      <c r="U40" s="525"/>
    </row>
    <row r="41" spans="1:21">
      <c r="A41" s="524" t="s">
        <v>41</v>
      </c>
      <c r="B41" s="138">
        <v>95877</v>
      </c>
      <c r="C41" s="151" t="s">
        <v>45</v>
      </c>
      <c r="D41" s="738" t="s">
        <v>68</v>
      </c>
      <c r="E41" s="739"/>
      <c r="F41" s="739"/>
      <c r="G41" s="739"/>
      <c r="H41" s="739"/>
      <c r="I41" s="739"/>
      <c r="J41" s="739"/>
      <c r="K41" s="739"/>
      <c r="L41" s="739"/>
      <c r="M41" s="739"/>
      <c r="N41" s="739"/>
      <c r="O41" s="739"/>
      <c r="P41" s="739"/>
      <c r="Q41" s="739"/>
      <c r="R41" s="739"/>
      <c r="S41" s="740"/>
      <c r="T41" s="206" t="s">
        <v>155</v>
      </c>
      <c r="U41" s="516">
        <v>3776</v>
      </c>
    </row>
    <row r="42" spans="1:21" ht="36.75" customHeight="1">
      <c r="A42" s="524"/>
      <c r="B42" s="91"/>
      <c r="C42" s="91"/>
      <c r="D42" s="732" t="s">
        <v>4374</v>
      </c>
      <c r="E42" s="733"/>
      <c r="F42" s="733"/>
      <c r="G42" s="733"/>
      <c r="H42" s="733"/>
      <c r="I42" s="733"/>
      <c r="J42" s="733"/>
      <c r="K42" s="733"/>
      <c r="L42" s="733"/>
      <c r="M42" s="733"/>
      <c r="N42" s="733"/>
      <c r="O42" s="733"/>
      <c r="P42" s="733"/>
      <c r="Q42" s="733"/>
      <c r="R42" s="733"/>
      <c r="S42" s="734"/>
      <c r="T42" s="203"/>
      <c r="U42" s="525"/>
    </row>
    <row r="43" spans="1:21">
      <c r="A43" s="524" t="s">
        <v>141</v>
      </c>
      <c r="B43" s="138" t="s">
        <v>143</v>
      </c>
      <c r="C43" s="138" t="s">
        <v>201</v>
      </c>
      <c r="D43" s="738" t="s">
        <v>144</v>
      </c>
      <c r="E43" s="739"/>
      <c r="F43" s="739"/>
      <c r="G43" s="739"/>
      <c r="H43" s="739"/>
      <c r="I43" s="739"/>
      <c r="J43" s="739"/>
      <c r="K43" s="739"/>
      <c r="L43" s="739"/>
      <c r="M43" s="739"/>
      <c r="N43" s="739"/>
      <c r="O43" s="739"/>
      <c r="P43" s="739"/>
      <c r="Q43" s="739"/>
      <c r="R43" s="739"/>
      <c r="S43" s="740"/>
      <c r="T43" s="203" t="s">
        <v>29</v>
      </c>
      <c r="U43" s="525">
        <v>472</v>
      </c>
    </row>
    <row r="44" spans="1:21">
      <c r="A44" s="524"/>
      <c r="B44" s="91"/>
      <c r="C44" s="91"/>
      <c r="D44" s="732" t="s">
        <v>268</v>
      </c>
      <c r="E44" s="733"/>
      <c r="F44" s="733"/>
      <c r="G44" s="733"/>
      <c r="H44" s="733"/>
      <c r="I44" s="733"/>
      <c r="J44" s="733"/>
      <c r="K44" s="733"/>
      <c r="L44" s="733"/>
      <c r="M44" s="733"/>
      <c r="N44" s="733"/>
      <c r="O44" s="733"/>
      <c r="P44" s="733"/>
      <c r="Q44" s="733"/>
      <c r="R44" s="733"/>
      <c r="S44" s="734"/>
      <c r="T44" s="203"/>
      <c r="U44" s="525"/>
    </row>
    <row r="45" spans="1:21">
      <c r="A45" s="524" t="s">
        <v>142</v>
      </c>
      <c r="B45" s="138" t="s">
        <v>70</v>
      </c>
      <c r="C45" s="138" t="s">
        <v>201</v>
      </c>
      <c r="D45" s="723" t="s">
        <v>145</v>
      </c>
      <c r="E45" s="724"/>
      <c r="F45" s="724"/>
      <c r="G45" s="724"/>
      <c r="H45" s="724"/>
      <c r="I45" s="724"/>
      <c r="J45" s="724"/>
      <c r="K45" s="724"/>
      <c r="L45" s="724"/>
      <c r="M45" s="724"/>
      <c r="N45" s="724"/>
      <c r="O45" s="724"/>
      <c r="P45" s="724"/>
      <c r="Q45" s="724"/>
      <c r="R45" s="724"/>
      <c r="S45" s="725"/>
      <c r="T45" s="203" t="s">
        <v>29</v>
      </c>
      <c r="U45" s="525">
        <v>944</v>
      </c>
    </row>
    <row r="46" spans="1:21">
      <c r="A46" s="524"/>
      <c r="B46" s="91"/>
      <c r="C46" s="91"/>
      <c r="D46" s="732" t="s">
        <v>270</v>
      </c>
      <c r="E46" s="733"/>
      <c r="F46" s="733"/>
      <c r="G46" s="733"/>
      <c r="H46" s="733"/>
      <c r="I46" s="733"/>
      <c r="J46" s="733"/>
      <c r="K46" s="733"/>
      <c r="L46" s="733"/>
      <c r="M46" s="733"/>
      <c r="N46" s="733"/>
      <c r="O46" s="733"/>
      <c r="P46" s="733"/>
      <c r="Q46" s="733"/>
      <c r="R46" s="733"/>
      <c r="S46" s="734"/>
      <c r="T46" s="203"/>
      <c r="U46" s="525"/>
    </row>
    <row r="47" spans="1:21">
      <c r="A47" s="524" t="s">
        <v>147</v>
      </c>
      <c r="B47" s="138">
        <v>95996</v>
      </c>
      <c r="C47" s="151" t="s">
        <v>45</v>
      </c>
      <c r="D47" s="723" t="s">
        <v>146</v>
      </c>
      <c r="E47" s="724"/>
      <c r="F47" s="724"/>
      <c r="G47" s="724"/>
      <c r="H47" s="724"/>
      <c r="I47" s="724"/>
      <c r="J47" s="724"/>
      <c r="K47" s="724"/>
      <c r="L47" s="724"/>
      <c r="M47" s="724"/>
      <c r="N47" s="724"/>
      <c r="O47" s="724"/>
      <c r="P47" s="724"/>
      <c r="Q47" s="724"/>
      <c r="R47" s="724"/>
      <c r="S47" s="725"/>
      <c r="T47" s="206" t="s">
        <v>126</v>
      </c>
      <c r="U47" s="525">
        <v>23.6</v>
      </c>
    </row>
    <row r="48" spans="1:21">
      <c r="A48" s="524"/>
      <c r="B48" s="91"/>
      <c r="C48" s="91"/>
      <c r="D48" s="732" t="s">
        <v>271</v>
      </c>
      <c r="E48" s="733"/>
      <c r="F48" s="733"/>
      <c r="G48" s="733"/>
      <c r="H48" s="733"/>
      <c r="I48" s="733"/>
      <c r="J48" s="733"/>
      <c r="K48" s="733"/>
      <c r="L48" s="733"/>
      <c r="M48" s="733"/>
      <c r="N48" s="733"/>
      <c r="O48" s="733"/>
      <c r="P48" s="733"/>
      <c r="Q48" s="733"/>
      <c r="R48" s="733"/>
      <c r="S48" s="734"/>
      <c r="T48" s="203"/>
      <c r="U48" s="525"/>
    </row>
    <row r="49" spans="1:21">
      <c r="A49" s="524" t="s">
        <v>148</v>
      </c>
      <c r="B49" s="138">
        <v>95995</v>
      </c>
      <c r="C49" s="151" t="s">
        <v>45</v>
      </c>
      <c r="D49" s="723" t="s">
        <v>151</v>
      </c>
      <c r="E49" s="724"/>
      <c r="F49" s="724"/>
      <c r="G49" s="724"/>
      <c r="H49" s="724"/>
      <c r="I49" s="724"/>
      <c r="J49" s="724"/>
      <c r="K49" s="724"/>
      <c r="L49" s="724"/>
      <c r="M49" s="724"/>
      <c r="N49" s="724"/>
      <c r="O49" s="724"/>
      <c r="P49" s="724"/>
      <c r="Q49" s="724"/>
      <c r="R49" s="724"/>
      <c r="S49" s="725"/>
      <c r="T49" s="206" t="s">
        <v>126</v>
      </c>
      <c r="U49" s="525">
        <v>23.6</v>
      </c>
    </row>
    <row r="50" spans="1:21">
      <c r="A50" s="524"/>
      <c r="B50" s="115"/>
      <c r="C50" s="104"/>
      <c r="D50" s="732" t="s">
        <v>271</v>
      </c>
      <c r="E50" s="733"/>
      <c r="F50" s="733"/>
      <c r="G50" s="733"/>
      <c r="H50" s="733"/>
      <c r="I50" s="733"/>
      <c r="J50" s="733"/>
      <c r="K50" s="733"/>
      <c r="L50" s="733"/>
      <c r="M50" s="733"/>
      <c r="N50" s="733"/>
      <c r="O50" s="733"/>
      <c r="P50" s="733"/>
      <c r="Q50" s="733"/>
      <c r="R50" s="733"/>
      <c r="S50" s="734"/>
      <c r="T50" s="206"/>
      <c r="U50" s="525"/>
    </row>
    <row r="51" spans="1:21">
      <c r="A51" s="524" t="s">
        <v>149</v>
      </c>
      <c r="B51" s="138" t="s">
        <v>157</v>
      </c>
      <c r="C51" s="138" t="s">
        <v>201</v>
      </c>
      <c r="D51" s="723" t="s">
        <v>158</v>
      </c>
      <c r="E51" s="724"/>
      <c r="F51" s="724"/>
      <c r="G51" s="724"/>
      <c r="H51" s="724"/>
      <c r="I51" s="724"/>
      <c r="J51" s="724"/>
      <c r="K51" s="724"/>
      <c r="L51" s="724"/>
      <c r="M51" s="724"/>
      <c r="N51" s="724"/>
      <c r="O51" s="724"/>
      <c r="P51" s="724"/>
      <c r="Q51" s="724"/>
      <c r="R51" s="724"/>
      <c r="S51" s="725"/>
      <c r="T51" s="206" t="s">
        <v>126</v>
      </c>
      <c r="U51" s="525">
        <v>6.2</v>
      </c>
    </row>
    <row r="52" spans="1:21">
      <c r="A52" s="524"/>
      <c r="B52" s="115"/>
      <c r="C52" s="104"/>
      <c r="D52" s="723" t="s">
        <v>272</v>
      </c>
      <c r="E52" s="724"/>
      <c r="F52" s="724"/>
      <c r="G52" s="724"/>
      <c r="H52" s="724"/>
      <c r="I52" s="724"/>
      <c r="J52" s="724"/>
      <c r="K52" s="724"/>
      <c r="L52" s="724"/>
      <c r="M52" s="724"/>
      <c r="N52" s="724"/>
      <c r="O52" s="724"/>
      <c r="P52" s="724"/>
      <c r="Q52" s="724"/>
      <c r="R52" s="724"/>
      <c r="S52" s="725"/>
      <c r="T52" s="206"/>
      <c r="U52" s="525"/>
    </row>
    <row r="53" spans="1:21">
      <c r="A53" s="524" t="s">
        <v>150</v>
      </c>
      <c r="B53" s="138" t="s">
        <v>161</v>
      </c>
      <c r="C53" s="138" t="s">
        <v>201</v>
      </c>
      <c r="D53" s="723" t="s">
        <v>162</v>
      </c>
      <c r="E53" s="724"/>
      <c r="F53" s="724"/>
      <c r="G53" s="724"/>
      <c r="H53" s="724"/>
      <c r="I53" s="724"/>
      <c r="J53" s="724"/>
      <c r="K53" s="724"/>
      <c r="L53" s="724"/>
      <c r="M53" s="724"/>
      <c r="N53" s="724"/>
      <c r="O53" s="724"/>
      <c r="P53" s="724"/>
      <c r="Q53" s="724"/>
      <c r="R53" s="724"/>
      <c r="S53" s="725"/>
      <c r="T53" s="206" t="s">
        <v>126</v>
      </c>
      <c r="U53" s="525">
        <v>9.3000000000000007</v>
      </c>
    </row>
    <row r="54" spans="1:21">
      <c r="A54" s="524"/>
      <c r="B54" s="91"/>
      <c r="C54" s="91"/>
      <c r="D54" s="723" t="s">
        <v>4392</v>
      </c>
      <c r="E54" s="724"/>
      <c r="F54" s="724"/>
      <c r="G54" s="724"/>
      <c r="H54" s="724"/>
      <c r="I54" s="724"/>
      <c r="J54" s="724"/>
      <c r="K54" s="724"/>
      <c r="L54" s="724"/>
      <c r="M54" s="724"/>
      <c r="N54" s="724"/>
      <c r="O54" s="724"/>
      <c r="P54" s="724"/>
      <c r="Q54" s="724"/>
      <c r="R54" s="724"/>
      <c r="S54" s="725"/>
      <c r="T54" s="203"/>
      <c r="U54" s="525"/>
    </row>
    <row r="55" spans="1:21">
      <c r="A55" s="524" t="s">
        <v>159</v>
      </c>
      <c r="B55" s="138" t="s">
        <v>163</v>
      </c>
      <c r="C55" s="138" t="s">
        <v>201</v>
      </c>
      <c r="D55" s="723" t="s">
        <v>164</v>
      </c>
      <c r="E55" s="724"/>
      <c r="F55" s="724"/>
      <c r="G55" s="724"/>
      <c r="H55" s="724"/>
      <c r="I55" s="724"/>
      <c r="J55" s="724"/>
      <c r="K55" s="724"/>
      <c r="L55" s="724"/>
      <c r="M55" s="724"/>
      <c r="N55" s="724"/>
      <c r="O55" s="724"/>
      <c r="P55" s="724"/>
      <c r="Q55" s="724"/>
      <c r="R55" s="724"/>
      <c r="S55" s="725"/>
      <c r="T55" s="203" t="s">
        <v>30</v>
      </c>
      <c r="U55" s="525">
        <v>155</v>
      </c>
    </row>
    <row r="56" spans="1:21">
      <c r="A56" s="524"/>
      <c r="B56" s="91"/>
      <c r="C56" s="91"/>
      <c r="D56" s="723" t="s">
        <v>273</v>
      </c>
      <c r="E56" s="724"/>
      <c r="F56" s="724"/>
      <c r="G56" s="724"/>
      <c r="H56" s="724"/>
      <c r="I56" s="724"/>
      <c r="J56" s="724"/>
      <c r="K56" s="724"/>
      <c r="L56" s="724"/>
      <c r="M56" s="724"/>
      <c r="N56" s="724"/>
      <c r="O56" s="724"/>
      <c r="P56" s="724"/>
      <c r="Q56" s="724"/>
      <c r="R56" s="724"/>
      <c r="S56" s="725"/>
      <c r="T56" s="203"/>
      <c r="U56" s="525"/>
    </row>
    <row r="57" spans="1:21">
      <c r="A57" s="524" t="s">
        <v>160</v>
      </c>
      <c r="B57" s="138" t="s">
        <v>165</v>
      </c>
      <c r="C57" s="138" t="s">
        <v>201</v>
      </c>
      <c r="D57" s="723" t="s">
        <v>166</v>
      </c>
      <c r="E57" s="724"/>
      <c r="F57" s="724"/>
      <c r="G57" s="724"/>
      <c r="H57" s="724"/>
      <c r="I57" s="724"/>
      <c r="J57" s="724"/>
      <c r="K57" s="724"/>
      <c r="L57" s="724"/>
      <c r="M57" s="724"/>
      <c r="N57" s="724"/>
      <c r="O57" s="724"/>
      <c r="P57" s="724"/>
      <c r="Q57" s="724"/>
      <c r="R57" s="724"/>
      <c r="S57" s="725"/>
      <c r="T57" s="203" t="s">
        <v>29</v>
      </c>
      <c r="U57" s="525">
        <v>192.33</v>
      </c>
    </row>
    <row r="58" spans="1:21">
      <c r="A58" s="524"/>
      <c r="B58" s="91"/>
      <c r="C58" s="91"/>
      <c r="D58" s="723" t="s">
        <v>4393</v>
      </c>
      <c r="E58" s="724"/>
      <c r="F58" s="724"/>
      <c r="G58" s="724"/>
      <c r="H58" s="724"/>
      <c r="I58" s="724"/>
      <c r="J58" s="724"/>
      <c r="K58" s="724"/>
      <c r="L58" s="724"/>
      <c r="M58" s="724"/>
      <c r="N58" s="724"/>
      <c r="O58" s="724"/>
      <c r="P58" s="724"/>
      <c r="Q58" s="724"/>
      <c r="R58" s="724"/>
      <c r="S58" s="725"/>
      <c r="T58" s="203"/>
      <c r="U58" s="525"/>
    </row>
    <row r="59" spans="1:21">
      <c r="A59" s="524" t="s">
        <v>168</v>
      </c>
      <c r="B59" s="138">
        <v>94993</v>
      </c>
      <c r="C59" s="138" t="s">
        <v>45</v>
      </c>
      <c r="D59" s="726" t="s">
        <v>167</v>
      </c>
      <c r="E59" s="727"/>
      <c r="F59" s="727"/>
      <c r="G59" s="727"/>
      <c r="H59" s="727"/>
      <c r="I59" s="727"/>
      <c r="J59" s="727"/>
      <c r="K59" s="727"/>
      <c r="L59" s="727"/>
      <c r="M59" s="727"/>
      <c r="N59" s="727"/>
      <c r="O59" s="727"/>
      <c r="P59" s="727"/>
      <c r="Q59" s="727"/>
      <c r="R59" s="727"/>
      <c r="S59" s="728"/>
      <c r="T59" s="203" t="s">
        <v>29</v>
      </c>
      <c r="U59" s="525">
        <v>192.33</v>
      </c>
    </row>
    <row r="60" spans="1:21">
      <c r="A60" s="524"/>
      <c r="B60" s="91"/>
      <c r="C60" s="91"/>
      <c r="D60" s="723" t="s">
        <v>4393</v>
      </c>
      <c r="E60" s="724"/>
      <c r="F60" s="724"/>
      <c r="G60" s="724"/>
      <c r="H60" s="724"/>
      <c r="I60" s="724"/>
      <c r="J60" s="724"/>
      <c r="K60" s="724"/>
      <c r="L60" s="724"/>
      <c r="M60" s="724"/>
      <c r="N60" s="724"/>
      <c r="O60" s="724"/>
      <c r="P60" s="724"/>
      <c r="Q60" s="724"/>
      <c r="R60" s="724"/>
      <c r="S60" s="725"/>
      <c r="T60" s="203"/>
      <c r="U60" s="525"/>
    </row>
    <row r="61" spans="1:21">
      <c r="A61" s="524" t="s">
        <v>199</v>
      </c>
      <c r="B61" s="138">
        <v>100984</v>
      </c>
      <c r="C61" s="151" t="s">
        <v>45</v>
      </c>
      <c r="D61" s="729" t="s">
        <v>198</v>
      </c>
      <c r="E61" s="730"/>
      <c r="F61" s="730"/>
      <c r="G61" s="730"/>
      <c r="H61" s="730"/>
      <c r="I61" s="730"/>
      <c r="J61" s="730"/>
      <c r="K61" s="730"/>
      <c r="L61" s="730"/>
      <c r="M61" s="730"/>
      <c r="N61" s="730"/>
      <c r="O61" s="730"/>
      <c r="P61" s="730"/>
      <c r="Q61" s="730"/>
      <c r="R61" s="730"/>
      <c r="S61" s="731"/>
      <c r="T61" s="206" t="s">
        <v>126</v>
      </c>
      <c r="U61" s="525">
        <v>188.8</v>
      </c>
    </row>
    <row r="62" spans="1:21">
      <c r="A62" s="524"/>
      <c r="B62" s="89"/>
      <c r="C62" s="99"/>
      <c r="D62" s="732" t="s">
        <v>274</v>
      </c>
      <c r="E62" s="733"/>
      <c r="F62" s="733"/>
      <c r="G62" s="733"/>
      <c r="H62" s="733"/>
      <c r="I62" s="733"/>
      <c r="J62" s="733"/>
      <c r="K62" s="733"/>
      <c r="L62" s="733"/>
      <c r="M62" s="733"/>
      <c r="N62" s="733"/>
      <c r="O62" s="733"/>
      <c r="P62" s="733"/>
      <c r="Q62" s="733"/>
      <c r="R62" s="733"/>
      <c r="S62" s="734"/>
      <c r="T62" s="100"/>
      <c r="U62" s="525"/>
    </row>
    <row r="63" spans="1:21">
      <c r="A63" s="524" t="s">
        <v>4370</v>
      </c>
      <c r="B63" s="89" t="s">
        <v>4371</v>
      </c>
      <c r="C63" s="138" t="s">
        <v>201</v>
      </c>
      <c r="D63" s="732" t="s">
        <v>4372</v>
      </c>
      <c r="E63" s="733"/>
      <c r="F63" s="733"/>
      <c r="G63" s="733"/>
      <c r="H63" s="733"/>
      <c r="I63" s="733"/>
      <c r="J63" s="733"/>
      <c r="K63" s="733"/>
      <c r="L63" s="733"/>
      <c r="M63" s="733"/>
      <c r="N63" s="733"/>
      <c r="O63" s="733"/>
      <c r="P63" s="733"/>
      <c r="Q63" s="733"/>
      <c r="R63" s="733"/>
      <c r="S63" s="734"/>
      <c r="T63" s="100" t="s">
        <v>126</v>
      </c>
      <c r="U63" s="525">
        <v>236</v>
      </c>
    </row>
    <row r="64" spans="1:21">
      <c r="A64" s="524"/>
      <c r="B64" s="89"/>
      <c r="C64" s="99"/>
      <c r="D64" s="732" t="s">
        <v>4380</v>
      </c>
      <c r="E64" s="733"/>
      <c r="F64" s="733"/>
      <c r="G64" s="733"/>
      <c r="H64" s="733"/>
      <c r="I64" s="733"/>
      <c r="J64" s="733"/>
      <c r="K64" s="733"/>
      <c r="L64" s="733"/>
      <c r="M64" s="733"/>
      <c r="N64" s="733"/>
      <c r="O64" s="733"/>
      <c r="P64" s="733"/>
      <c r="Q64" s="733"/>
      <c r="R64" s="733"/>
      <c r="S64" s="734"/>
      <c r="T64" s="100"/>
      <c r="U64" s="525"/>
    </row>
    <row r="65" spans="1:23">
      <c r="A65" s="524" t="s">
        <v>4386</v>
      </c>
      <c r="B65" s="194">
        <v>94294</v>
      </c>
      <c r="C65" s="151" t="s">
        <v>45</v>
      </c>
      <c r="D65" s="732" t="s">
        <v>4385</v>
      </c>
      <c r="E65" s="733"/>
      <c r="F65" s="733"/>
      <c r="G65" s="733"/>
      <c r="H65" s="733"/>
      <c r="I65" s="733"/>
      <c r="J65" s="733"/>
      <c r="K65" s="733"/>
      <c r="L65" s="733"/>
      <c r="M65" s="733"/>
      <c r="N65" s="733"/>
      <c r="O65" s="733"/>
      <c r="P65" s="733"/>
      <c r="Q65" s="733"/>
      <c r="R65" s="733"/>
      <c r="S65" s="734"/>
      <c r="T65" s="100" t="s">
        <v>30</v>
      </c>
      <c r="U65" s="525">
        <v>155</v>
      </c>
    </row>
    <row r="66" spans="1:23">
      <c r="A66" s="524"/>
      <c r="B66" s="89"/>
      <c r="C66" s="99"/>
      <c r="D66" s="732" t="s">
        <v>4391</v>
      </c>
      <c r="E66" s="733"/>
      <c r="F66" s="733"/>
      <c r="G66" s="733"/>
      <c r="H66" s="733"/>
      <c r="I66" s="733"/>
      <c r="J66" s="733"/>
      <c r="K66" s="733"/>
      <c r="L66" s="733"/>
      <c r="M66" s="733"/>
      <c r="N66" s="733"/>
      <c r="O66" s="733"/>
      <c r="P66" s="733"/>
      <c r="Q66" s="733"/>
      <c r="R66" s="733"/>
      <c r="S66" s="734"/>
      <c r="T66" s="100"/>
      <c r="U66" s="525"/>
      <c r="V66" s="321"/>
    </row>
    <row r="67" spans="1:23">
      <c r="A67" s="524" t="s">
        <v>4396</v>
      </c>
      <c r="B67" s="194" t="s">
        <v>4395</v>
      </c>
      <c r="C67" s="151" t="s">
        <v>205</v>
      </c>
      <c r="D67" s="732" t="s">
        <v>4397</v>
      </c>
      <c r="E67" s="733"/>
      <c r="F67" s="733"/>
      <c r="G67" s="733"/>
      <c r="H67" s="733"/>
      <c r="I67" s="733"/>
      <c r="J67" s="733"/>
      <c r="K67" s="733"/>
      <c r="L67" s="733"/>
      <c r="M67" s="733"/>
      <c r="N67" s="733"/>
      <c r="O67" s="733"/>
      <c r="P67" s="733"/>
      <c r="Q67" s="733"/>
      <c r="R67" s="733"/>
      <c r="S67" s="734"/>
      <c r="T67" s="100" t="s">
        <v>126</v>
      </c>
      <c r="U67" s="525">
        <v>9.6199999999999992</v>
      </c>
      <c r="V67" s="321"/>
      <c r="W67" s="321"/>
    </row>
    <row r="68" spans="1:23">
      <c r="A68" s="524"/>
      <c r="B68" s="89"/>
      <c r="C68" s="99"/>
      <c r="D68" s="732" t="s">
        <v>4398</v>
      </c>
      <c r="E68" s="733"/>
      <c r="F68" s="733"/>
      <c r="G68" s="733"/>
      <c r="H68" s="733"/>
      <c r="I68" s="733"/>
      <c r="J68" s="733"/>
      <c r="K68" s="733"/>
      <c r="L68" s="733"/>
      <c r="M68" s="733"/>
      <c r="N68" s="733"/>
      <c r="O68" s="733"/>
      <c r="P68" s="733"/>
      <c r="Q68" s="733"/>
      <c r="R68" s="733"/>
      <c r="S68" s="734"/>
      <c r="T68" s="100"/>
      <c r="U68" s="525"/>
      <c r="V68" s="321"/>
    </row>
    <row r="69" spans="1:23">
      <c r="A69" s="524"/>
      <c r="B69" s="91"/>
      <c r="C69" s="91"/>
      <c r="D69" s="735"/>
      <c r="E69" s="736"/>
      <c r="F69" s="736"/>
      <c r="G69" s="736"/>
      <c r="H69" s="736"/>
      <c r="I69" s="736"/>
      <c r="J69" s="736"/>
      <c r="K69" s="736"/>
      <c r="L69" s="736"/>
      <c r="M69" s="736"/>
      <c r="N69" s="736"/>
      <c r="O69" s="736"/>
      <c r="P69" s="736"/>
      <c r="Q69" s="736"/>
      <c r="R69" s="736"/>
      <c r="S69" s="737"/>
      <c r="T69" s="203"/>
      <c r="U69" s="525"/>
    </row>
    <row r="70" spans="1:23">
      <c r="A70" s="407" t="s">
        <v>275</v>
      </c>
      <c r="B70" s="183"/>
      <c r="C70" s="183"/>
      <c r="D70" s="720" t="s">
        <v>169</v>
      </c>
      <c r="E70" s="721"/>
      <c r="F70" s="721"/>
      <c r="G70" s="721"/>
      <c r="H70" s="721"/>
      <c r="I70" s="721"/>
      <c r="J70" s="721"/>
      <c r="K70" s="721"/>
      <c r="L70" s="721"/>
      <c r="M70" s="721"/>
      <c r="N70" s="721"/>
      <c r="O70" s="721"/>
      <c r="P70" s="721"/>
      <c r="Q70" s="721"/>
      <c r="R70" s="721"/>
      <c r="S70" s="721"/>
      <c r="T70" s="722"/>
      <c r="U70" s="526"/>
    </row>
    <row r="71" spans="1:23">
      <c r="A71" s="414" t="s">
        <v>42</v>
      </c>
      <c r="B71" s="138" t="s">
        <v>170</v>
      </c>
      <c r="C71" s="138" t="s">
        <v>201</v>
      </c>
      <c r="D71" s="719" t="s">
        <v>171</v>
      </c>
      <c r="E71" s="719"/>
      <c r="F71" s="719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203" t="s">
        <v>29</v>
      </c>
      <c r="U71" s="529">
        <v>27.48</v>
      </c>
    </row>
    <row r="72" spans="1:23">
      <c r="A72" s="532"/>
      <c r="B72" s="213"/>
      <c r="C72" s="213"/>
      <c r="D72" s="718" t="s">
        <v>276</v>
      </c>
      <c r="E72" s="718"/>
      <c r="F72" s="718"/>
      <c r="G72" s="718"/>
      <c r="H72" s="718"/>
      <c r="I72" s="718"/>
      <c r="J72" s="718"/>
      <c r="K72" s="718"/>
      <c r="L72" s="718"/>
      <c r="M72" s="718"/>
      <c r="N72" s="718"/>
      <c r="O72" s="718"/>
      <c r="P72" s="718"/>
      <c r="Q72" s="718"/>
      <c r="R72" s="718"/>
      <c r="S72" s="718"/>
      <c r="T72" s="212"/>
      <c r="U72" s="529"/>
    </row>
    <row r="73" spans="1:23">
      <c r="A73" s="409" t="s">
        <v>43</v>
      </c>
      <c r="B73" s="138">
        <v>13521</v>
      </c>
      <c r="C73" s="138" t="s">
        <v>277</v>
      </c>
      <c r="D73" s="719" t="s">
        <v>172</v>
      </c>
      <c r="E73" s="719"/>
      <c r="F73" s="719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212" t="s">
        <v>64</v>
      </c>
      <c r="U73" s="529">
        <v>1</v>
      </c>
    </row>
    <row r="74" spans="1:23">
      <c r="A74" s="532"/>
      <c r="B74" s="213"/>
      <c r="C74" s="213"/>
      <c r="D74" s="718" t="s">
        <v>278</v>
      </c>
      <c r="E74" s="718"/>
      <c r="F74" s="718"/>
      <c r="G74" s="718"/>
      <c r="H74" s="718"/>
      <c r="I74" s="718"/>
      <c r="J74" s="718"/>
      <c r="K74" s="718"/>
      <c r="L74" s="718"/>
      <c r="M74" s="718"/>
      <c r="N74" s="718"/>
      <c r="O74" s="718"/>
      <c r="P74" s="718"/>
      <c r="Q74" s="718"/>
      <c r="R74" s="718"/>
      <c r="S74" s="718"/>
      <c r="T74" s="212"/>
      <c r="U74" s="529"/>
    </row>
    <row r="75" spans="1:23">
      <c r="A75" s="409" t="s">
        <v>44</v>
      </c>
      <c r="B75" s="138" t="s">
        <v>173</v>
      </c>
      <c r="C75" s="138" t="s">
        <v>201</v>
      </c>
      <c r="D75" s="719" t="s">
        <v>174</v>
      </c>
      <c r="E75" s="719"/>
      <c r="F75" s="719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203" t="s">
        <v>29</v>
      </c>
      <c r="U75" s="529">
        <v>0.09</v>
      </c>
    </row>
    <row r="76" spans="1:23">
      <c r="A76" s="532"/>
      <c r="B76" s="213"/>
      <c r="C76" s="213"/>
      <c r="D76" s="718" t="s">
        <v>279</v>
      </c>
      <c r="E76" s="718"/>
      <c r="F76" s="718"/>
      <c r="G76" s="718"/>
      <c r="H76" s="718"/>
      <c r="I76" s="718"/>
      <c r="J76" s="718"/>
      <c r="K76" s="718"/>
      <c r="L76" s="718"/>
      <c r="M76" s="718"/>
      <c r="N76" s="718"/>
      <c r="O76" s="718"/>
      <c r="P76" s="718"/>
      <c r="Q76" s="718"/>
      <c r="R76" s="718"/>
      <c r="S76" s="718"/>
      <c r="T76" s="203"/>
      <c r="U76" s="529"/>
    </row>
    <row r="77" spans="1:23">
      <c r="A77" s="409" t="s">
        <v>156</v>
      </c>
      <c r="B77" s="138" t="s">
        <v>175</v>
      </c>
      <c r="C77" s="138" t="s">
        <v>201</v>
      </c>
      <c r="D77" s="719" t="s">
        <v>176</v>
      </c>
      <c r="E77" s="719"/>
      <c r="F77" s="719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212" t="s">
        <v>51</v>
      </c>
      <c r="U77" s="529">
        <v>5.4</v>
      </c>
    </row>
    <row r="78" spans="1:23">
      <c r="A78" s="532"/>
      <c r="B78" s="213"/>
      <c r="C78" s="213"/>
      <c r="D78" s="718" t="s">
        <v>280</v>
      </c>
      <c r="E78" s="718"/>
      <c r="F78" s="718"/>
      <c r="G78" s="718"/>
      <c r="H78" s="718"/>
      <c r="I78" s="718"/>
      <c r="J78" s="718"/>
      <c r="K78" s="718"/>
      <c r="L78" s="718"/>
      <c r="M78" s="718"/>
      <c r="N78" s="718"/>
      <c r="O78" s="718"/>
      <c r="P78" s="718"/>
      <c r="Q78" s="718"/>
      <c r="R78" s="718"/>
      <c r="S78" s="718"/>
      <c r="T78" s="212"/>
      <c r="U78" s="529"/>
    </row>
    <row r="79" spans="1:23">
      <c r="A79" s="509"/>
      <c r="B79" s="664"/>
      <c r="C79" s="664"/>
      <c r="D79" s="664"/>
      <c r="E79" s="664"/>
      <c r="F79" s="664"/>
      <c r="G79" s="664"/>
      <c r="H79" s="664"/>
      <c r="I79" s="664"/>
      <c r="J79" s="664"/>
      <c r="K79" s="664"/>
      <c r="L79" s="664"/>
      <c r="M79" s="664"/>
      <c r="N79" s="664"/>
      <c r="O79" s="664"/>
      <c r="P79" s="664"/>
      <c r="Q79" s="664"/>
      <c r="R79" s="664"/>
      <c r="S79" s="664"/>
      <c r="T79" s="664"/>
      <c r="U79" s="535"/>
    </row>
    <row r="80" spans="1:23">
      <c r="A80" s="533"/>
      <c r="B80" s="664"/>
      <c r="C80" s="664"/>
      <c r="D80" s="664"/>
      <c r="E80" s="664"/>
      <c r="F80" s="664"/>
      <c r="G80" s="664"/>
      <c r="H80" s="664"/>
      <c r="I80" s="664"/>
      <c r="J80" s="664"/>
      <c r="K80" s="664"/>
      <c r="L80" s="664"/>
      <c r="M80" s="664"/>
      <c r="N80" s="664"/>
      <c r="O80" s="664"/>
      <c r="P80" s="664"/>
      <c r="Q80" s="664"/>
      <c r="R80" s="664"/>
      <c r="S80" s="664"/>
      <c r="T80" s="664"/>
      <c r="U80" s="535"/>
    </row>
    <row r="81" spans="1:21">
      <c r="A81" s="533"/>
      <c r="B81" s="664"/>
      <c r="C81" s="664"/>
      <c r="D81" s="664"/>
      <c r="E81" s="664"/>
      <c r="F81" s="664"/>
      <c r="G81" s="664"/>
      <c r="H81" s="664"/>
      <c r="I81" s="664"/>
      <c r="J81" s="664"/>
      <c r="K81" s="664"/>
      <c r="L81" s="664"/>
      <c r="M81" s="664"/>
      <c r="N81" s="664"/>
      <c r="O81" s="664"/>
      <c r="P81" s="664"/>
      <c r="Q81" s="664"/>
      <c r="R81" s="664"/>
      <c r="S81" s="664"/>
      <c r="T81" s="664"/>
      <c r="U81" s="535"/>
    </row>
    <row r="82" spans="1:21">
      <c r="A82" s="533"/>
      <c r="B82" s="664"/>
      <c r="C82" s="664"/>
      <c r="D82" s="664"/>
      <c r="E82" s="664"/>
      <c r="F82" s="664"/>
      <c r="G82" s="664"/>
      <c r="H82" s="664"/>
      <c r="I82" s="664"/>
      <c r="J82" s="664"/>
      <c r="K82" s="664"/>
      <c r="L82" s="664"/>
      <c r="M82" s="664"/>
      <c r="N82" s="664"/>
      <c r="O82" s="664"/>
      <c r="P82" s="664"/>
      <c r="Q82" s="664"/>
      <c r="R82" s="664"/>
      <c r="S82" s="664"/>
      <c r="T82" s="664"/>
      <c r="U82" s="535"/>
    </row>
    <row r="83" spans="1:21">
      <c r="A83" s="533"/>
      <c r="B83" s="664"/>
      <c r="C83" s="664"/>
      <c r="D83" s="664"/>
      <c r="E83" s="664"/>
      <c r="F83" s="664"/>
      <c r="G83" s="664"/>
      <c r="H83" s="664"/>
      <c r="I83" s="757" t="s">
        <v>4404</v>
      </c>
      <c r="J83" s="757"/>
      <c r="K83" s="757"/>
      <c r="L83" s="757"/>
      <c r="M83" s="757"/>
      <c r="N83" s="757"/>
      <c r="O83" s="664"/>
      <c r="P83" s="664"/>
      <c r="Q83" s="664"/>
      <c r="R83" s="664"/>
      <c r="S83" s="664"/>
      <c r="T83" s="664"/>
      <c r="U83" s="535"/>
    </row>
    <row r="84" spans="1:21">
      <c r="A84" s="533"/>
      <c r="B84" s="664"/>
      <c r="C84" s="664"/>
      <c r="D84" s="664"/>
      <c r="E84" s="664"/>
      <c r="F84" s="664"/>
      <c r="G84" s="664"/>
      <c r="H84" s="664"/>
      <c r="I84" s="757" t="s">
        <v>124</v>
      </c>
      <c r="J84" s="757"/>
      <c r="K84" s="757"/>
      <c r="L84" s="757"/>
      <c r="M84" s="757"/>
      <c r="N84" s="757"/>
      <c r="O84" s="664"/>
      <c r="P84" s="664"/>
      <c r="Q84" s="664"/>
      <c r="R84" s="664"/>
      <c r="S84" s="664"/>
      <c r="T84" s="664"/>
      <c r="U84" s="535"/>
    </row>
    <row r="85" spans="1:21">
      <c r="A85" s="533"/>
      <c r="B85" s="664"/>
      <c r="C85" s="664"/>
      <c r="D85" s="664"/>
      <c r="E85" s="664"/>
      <c r="F85" s="664"/>
      <c r="G85" s="664"/>
      <c r="H85" s="664"/>
      <c r="I85" s="757" t="s">
        <v>4405</v>
      </c>
      <c r="J85" s="757"/>
      <c r="K85" s="757"/>
      <c r="L85" s="757"/>
      <c r="M85" s="757"/>
      <c r="N85" s="757"/>
      <c r="O85" s="664"/>
      <c r="P85" s="664"/>
      <c r="Q85" s="664"/>
      <c r="R85" s="664"/>
      <c r="S85" s="664"/>
      <c r="T85" s="664"/>
      <c r="U85" s="535"/>
    </row>
    <row r="86" spans="1:21">
      <c r="A86" s="533"/>
      <c r="B86" s="664"/>
      <c r="C86" s="664"/>
      <c r="D86" s="664"/>
      <c r="E86" s="664"/>
      <c r="F86" s="664"/>
      <c r="G86" s="664"/>
      <c r="H86" s="664"/>
      <c r="I86" s="664"/>
      <c r="J86" s="664"/>
      <c r="K86" s="664"/>
      <c r="L86" s="664"/>
      <c r="M86" s="664"/>
      <c r="N86" s="664"/>
      <c r="O86" s="664"/>
      <c r="P86" s="664"/>
      <c r="Q86" s="664"/>
      <c r="R86" s="664"/>
      <c r="S86" s="664"/>
      <c r="T86" s="664"/>
      <c r="U86" s="535"/>
    </row>
    <row r="87" spans="1:21" ht="15" thickBot="1">
      <c r="A87" s="536"/>
      <c r="B87" s="537"/>
      <c r="C87" s="537"/>
      <c r="D87" s="537"/>
      <c r="E87" s="537"/>
      <c r="F87" s="537"/>
      <c r="G87" s="537"/>
      <c r="H87" s="537"/>
      <c r="I87" s="537"/>
      <c r="J87" s="537"/>
      <c r="K87" s="537"/>
      <c r="L87" s="537"/>
      <c r="M87" s="537"/>
      <c r="N87" s="537"/>
      <c r="O87" s="537"/>
      <c r="P87" s="537"/>
      <c r="Q87" s="537"/>
      <c r="R87" s="537"/>
      <c r="S87" s="537"/>
      <c r="T87" s="537"/>
      <c r="U87" s="538"/>
    </row>
  </sheetData>
  <mergeCells count="71">
    <mergeCell ref="I85:N85"/>
    <mergeCell ref="D68:S68"/>
    <mergeCell ref="D19:Q19"/>
    <mergeCell ref="D44:S44"/>
    <mergeCell ref="D32:S32"/>
    <mergeCell ref="D34:S34"/>
    <mergeCell ref="D35:S35"/>
    <mergeCell ref="D36:S36"/>
    <mergeCell ref="D37:S37"/>
    <mergeCell ref="D38:S38"/>
    <mergeCell ref="D39:S39"/>
    <mergeCell ref="D40:S40"/>
    <mergeCell ref="D41:S41"/>
    <mergeCell ref="D42:S42"/>
    <mergeCell ref="T1:U1"/>
    <mergeCell ref="E5:R5"/>
    <mergeCell ref="E6:R6"/>
    <mergeCell ref="I83:N83"/>
    <mergeCell ref="I84:N84"/>
    <mergeCell ref="A12:U12"/>
    <mergeCell ref="D13:S13"/>
    <mergeCell ref="D14:S14"/>
    <mergeCell ref="D15:S15"/>
    <mergeCell ref="D16:Q16"/>
    <mergeCell ref="D18:S18"/>
    <mergeCell ref="D31:S31"/>
    <mergeCell ref="D20:S20"/>
    <mergeCell ref="D21:Q21"/>
    <mergeCell ref="D22:S22"/>
    <mergeCell ref="D23:Q23"/>
    <mergeCell ref="D24:S24"/>
    <mergeCell ref="D25:S25"/>
    <mergeCell ref="D26:S26"/>
    <mergeCell ref="D27:S27"/>
    <mergeCell ref="D28:S28"/>
    <mergeCell ref="D29:S29"/>
    <mergeCell ref="D30:S30"/>
    <mergeCell ref="D43:S43"/>
    <mergeCell ref="D56:S56"/>
    <mergeCell ref="D45:S45"/>
    <mergeCell ref="D46:S46"/>
    <mergeCell ref="D47:S47"/>
    <mergeCell ref="D48:S48"/>
    <mergeCell ref="D49:S49"/>
    <mergeCell ref="D50:S50"/>
    <mergeCell ref="D51:S51"/>
    <mergeCell ref="D52:S52"/>
    <mergeCell ref="D53:S53"/>
    <mergeCell ref="D54:S54"/>
    <mergeCell ref="D55:S55"/>
    <mergeCell ref="D73:S73"/>
    <mergeCell ref="D70:T70"/>
    <mergeCell ref="D71:S71"/>
    <mergeCell ref="D72:S72"/>
    <mergeCell ref="D57:S57"/>
    <mergeCell ref="D58:S58"/>
    <mergeCell ref="D59:S59"/>
    <mergeCell ref="D60:S60"/>
    <mergeCell ref="D61:S61"/>
    <mergeCell ref="D62:S62"/>
    <mergeCell ref="D69:S69"/>
    <mergeCell ref="D63:S63"/>
    <mergeCell ref="D64:S64"/>
    <mergeCell ref="D65:S65"/>
    <mergeCell ref="D66:S66"/>
    <mergeCell ref="D67:S67"/>
    <mergeCell ref="D74:S74"/>
    <mergeCell ref="D75:S75"/>
    <mergeCell ref="D76:S76"/>
    <mergeCell ref="D77:S77"/>
    <mergeCell ref="D78:S78"/>
  </mergeCells>
  <conditionalFormatting sqref="U13">
    <cfRule type="cellIs" dxfId="8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3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opLeftCell="A34" zoomScale="85" zoomScaleNormal="85" workbookViewId="0">
      <selection activeCell="G7" sqref="G7"/>
    </sheetView>
  </sheetViews>
  <sheetFormatPr defaultRowHeight="14.25"/>
  <cols>
    <col min="1" max="1" width="1.75" bestFit="1" customWidth="1"/>
    <col min="2" max="2" width="6.375" bestFit="1" customWidth="1"/>
    <col min="3" max="3" width="11.125" bestFit="1" customWidth="1"/>
    <col min="4" max="4" width="13.25" bestFit="1" customWidth="1"/>
    <col min="5" max="5" width="102.25" bestFit="1" customWidth="1"/>
    <col min="6" max="6" width="7.875" bestFit="1" customWidth="1"/>
    <col min="7" max="7" width="10.75" bestFit="1" customWidth="1"/>
    <col min="8" max="8" width="24.625" bestFit="1" customWidth="1"/>
    <col min="9" max="9" width="16.375" bestFit="1" customWidth="1"/>
    <col min="17" max="20" width="9" customWidth="1"/>
  </cols>
  <sheetData>
    <row r="1" spans="1:10" ht="18">
      <c r="A1" s="1"/>
      <c r="B1" s="397"/>
      <c r="C1" s="382"/>
      <c r="D1" s="382"/>
      <c r="E1" s="383"/>
      <c r="F1" s="382"/>
      <c r="G1" s="384"/>
      <c r="H1" s="696"/>
      <c r="I1" s="697"/>
      <c r="J1" s="2"/>
    </row>
    <row r="2" spans="1:10">
      <c r="A2" s="1"/>
      <c r="B2" s="398"/>
      <c r="C2" s="385"/>
      <c r="D2" s="385"/>
      <c r="E2" s="386"/>
      <c r="F2" s="385"/>
      <c r="G2" s="387"/>
      <c r="H2" s="59"/>
      <c r="I2" s="374"/>
      <c r="J2" s="3"/>
    </row>
    <row r="3" spans="1:10" ht="24.75">
      <c r="A3" s="1"/>
      <c r="B3" s="398"/>
      <c r="C3" s="385"/>
      <c r="D3" s="385"/>
      <c r="E3" s="388"/>
      <c r="F3" s="385"/>
      <c r="G3" s="481"/>
      <c r="H3" s="711" t="s">
        <v>204</v>
      </c>
      <c r="I3" s="712"/>
      <c r="J3" s="81"/>
    </row>
    <row r="4" spans="1:10" ht="24.75" customHeight="1">
      <c r="A4" s="1"/>
      <c r="B4" s="398"/>
      <c r="C4" s="385"/>
      <c r="D4" s="385"/>
      <c r="E4" s="389" t="s">
        <v>281</v>
      </c>
      <c r="F4" s="385"/>
      <c r="G4" s="481"/>
      <c r="H4" s="713"/>
      <c r="I4" s="714"/>
      <c r="J4" s="2"/>
    </row>
    <row r="5" spans="1:10" ht="22.5">
      <c r="A5" s="1"/>
      <c r="B5" s="398"/>
      <c r="C5" s="385"/>
      <c r="D5" s="385"/>
      <c r="E5" s="390"/>
      <c r="F5" s="385"/>
      <c r="G5" s="480"/>
      <c r="H5" s="143" t="s">
        <v>45</v>
      </c>
      <c r="I5" s="961">
        <v>45170</v>
      </c>
      <c r="J5" s="2"/>
    </row>
    <row r="6" spans="1:10" ht="22.5">
      <c r="A6" s="1"/>
      <c r="B6" s="398"/>
      <c r="C6" s="385"/>
      <c r="D6" s="385"/>
      <c r="E6" s="386"/>
      <c r="F6" s="385"/>
      <c r="G6" s="480"/>
      <c r="H6" s="143" t="s">
        <v>33</v>
      </c>
      <c r="I6" s="433" t="s">
        <v>375</v>
      </c>
      <c r="J6" s="2"/>
    </row>
    <row r="7" spans="1:10" ht="22.5">
      <c r="A7" s="1"/>
      <c r="B7" s="398"/>
      <c r="C7" s="385"/>
      <c r="D7" s="385"/>
      <c r="E7" s="386"/>
      <c r="F7" s="385"/>
      <c r="G7" s="480"/>
      <c r="H7" s="143" t="s">
        <v>26</v>
      </c>
      <c r="I7" s="433">
        <v>191</v>
      </c>
      <c r="J7" s="3"/>
    </row>
    <row r="8" spans="1:10" ht="22.5">
      <c r="A8" s="34"/>
      <c r="B8" s="399"/>
      <c r="C8" s="391"/>
      <c r="D8" s="391"/>
      <c r="E8" s="392"/>
      <c r="F8" s="391"/>
      <c r="G8" s="476"/>
      <c r="H8" s="715" t="s">
        <v>71</v>
      </c>
      <c r="I8" s="716"/>
      <c r="J8" s="4"/>
    </row>
    <row r="9" spans="1:10">
      <c r="A9" s="34"/>
      <c r="B9" s="399"/>
      <c r="C9" s="391"/>
      <c r="D9" s="391"/>
      <c r="E9" s="392"/>
      <c r="F9" s="391"/>
      <c r="G9" s="476"/>
      <c r="H9" s="477"/>
      <c r="I9" s="478"/>
      <c r="J9" s="4"/>
    </row>
    <row r="10" spans="1:10" ht="38.25" customHeight="1">
      <c r="A10" s="34"/>
      <c r="B10" s="399"/>
      <c r="C10" s="391"/>
      <c r="D10" s="391"/>
      <c r="E10" s="392"/>
      <c r="F10" s="391"/>
      <c r="G10" s="476"/>
      <c r="H10" s="479"/>
      <c r="I10" s="478"/>
      <c r="J10" s="4"/>
    </row>
    <row r="11" spans="1:10" ht="22.5" customHeight="1">
      <c r="A11" s="34"/>
      <c r="B11" s="435"/>
      <c r="C11" s="128"/>
      <c r="D11" s="128"/>
      <c r="E11" s="180" t="s">
        <v>74</v>
      </c>
      <c r="F11" s="128"/>
      <c r="G11" s="132"/>
      <c r="H11" s="133"/>
      <c r="I11" s="436"/>
      <c r="J11" s="4"/>
    </row>
    <row r="12" spans="1:10">
      <c r="A12" s="36"/>
      <c r="B12" s="405" t="s">
        <v>0</v>
      </c>
      <c r="C12" s="135" t="s">
        <v>1</v>
      </c>
      <c r="D12" s="135" t="s">
        <v>2</v>
      </c>
      <c r="E12" s="182" t="s">
        <v>125</v>
      </c>
      <c r="F12" s="129" t="s">
        <v>4</v>
      </c>
      <c r="G12" s="134" t="s">
        <v>5</v>
      </c>
      <c r="H12" s="135" t="s">
        <v>9</v>
      </c>
      <c r="I12" s="406" t="s">
        <v>6</v>
      </c>
      <c r="J12" s="4"/>
    </row>
    <row r="13" spans="1:10">
      <c r="A13" s="37"/>
      <c r="B13" s="407"/>
      <c r="C13" s="183"/>
      <c r="D13" s="183"/>
      <c r="E13" s="184" t="s">
        <v>130</v>
      </c>
      <c r="F13" s="185" t="s">
        <v>196</v>
      </c>
      <c r="G13" s="136"/>
      <c r="H13" s="137"/>
      <c r="I13" s="408"/>
      <c r="J13" s="4"/>
    </row>
    <row r="14" spans="1:10">
      <c r="A14" s="38"/>
      <c r="B14" s="412" t="s">
        <v>23</v>
      </c>
      <c r="C14" s="145" t="s">
        <v>132</v>
      </c>
      <c r="D14" s="145" t="s">
        <v>201</v>
      </c>
      <c r="E14" s="271" t="s">
        <v>131</v>
      </c>
      <c r="F14" s="145" t="s">
        <v>30</v>
      </c>
      <c r="G14" s="187">
        <f>'Memória de Cálculo - Cocal'!U12</f>
        <v>15</v>
      </c>
      <c r="H14" s="362">
        <v>8.14</v>
      </c>
      <c r="I14" s="413">
        <f>H14*G14</f>
        <v>122.10000000000001</v>
      </c>
      <c r="J14" s="5"/>
    </row>
    <row r="15" spans="1:10" ht="71.25" customHeight="1">
      <c r="A15" s="38"/>
      <c r="B15" s="412" t="s">
        <v>25</v>
      </c>
      <c r="C15" s="145" t="s">
        <v>195</v>
      </c>
      <c r="D15" s="145" t="s">
        <v>201</v>
      </c>
      <c r="E15" s="272" t="s">
        <v>134</v>
      </c>
      <c r="F15" s="145" t="s">
        <v>126</v>
      </c>
      <c r="G15" s="187">
        <f>'Memória de Cálculo - Cocal'!U14</f>
        <v>1.8</v>
      </c>
      <c r="H15" s="362">
        <v>311.38</v>
      </c>
      <c r="I15" s="413">
        <f>H15*G15</f>
        <v>560.48400000000004</v>
      </c>
      <c r="J15" s="5"/>
    </row>
    <row r="16" spans="1:10" ht="28.5">
      <c r="A16" s="38"/>
      <c r="B16" s="412" t="s">
        <v>27</v>
      </c>
      <c r="C16" s="188" t="s">
        <v>203</v>
      </c>
      <c r="D16" s="145" t="s">
        <v>33</v>
      </c>
      <c r="E16" s="271" t="s">
        <v>135</v>
      </c>
      <c r="F16" s="145" t="s">
        <v>64</v>
      </c>
      <c r="G16" s="187">
        <f>'Memória de Cálculo - Cocal'!U16</f>
        <v>6</v>
      </c>
      <c r="H16" s="362">
        <v>172.71</v>
      </c>
      <c r="I16" s="413">
        <f>H16*G16</f>
        <v>1036.26</v>
      </c>
      <c r="J16" s="5"/>
    </row>
    <row r="17" spans="1:10" ht="28.5">
      <c r="A17" s="38"/>
      <c r="B17" s="412" t="s">
        <v>28</v>
      </c>
      <c r="C17" s="145">
        <v>95877</v>
      </c>
      <c r="D17" s="145" t="s">
        <v>45</v>
      </c>
      <c r="E17" s="272" t="s">
        <v>68</v>
      </c>
      <c r="F17" s="145" t="s">
        <v>155</v>
      </c>
      <c r="G17" s="187">
        <f>'Memória de Cálculo - Cocal'!U18</f>
        <v>18</v>
      </c>
      <c r="H17" s="362">
        <v>1.76</v>
      </c>
      <c r="I17" s="413">
        <f>H17*G17</f>
        <v>31.68</v>
      </c>
      <c r="J17" s="5"/>
    </row>
    <row r="18" spans="1:10" ht="42.75">
      <c r="A18" s="38"/>
      <c r="B18" s="412" t="s">
        <v>120</v>
      </c>
      <c r="C18" s="145">
        <v>100984</v>
      </c>
      <c r="D18" s="145" t="s">
        <v>45</v>
      </c>
      <c r="E18" s="272" t="s">
        <v>198</v>
      </c>
      <c r="F18" s="145" t="s">
        <v>126</v>
      </c>
      <c r="G18" s="187">
        <f>'Memória de Cálculo - Cocal'!U20</f>
        <v>1.8</v>
      </c>
      <c r="H18" s="362">
        <v>8.59</v>
      </c>
      <c r="I18" s="413">
        <f>H18*G18</f>
        <v>15.462</v>
      </c>
      <c r="J18" s="5"/>
    </row>
    <row r="19" spans="1:10">
      <c r="A19" s="38"/>
      <c r="B19" s="412"/>
      <c r="C19" s="146"/>
      <c r="D19" s="138"/>
      <c r="E19" s="147"/>
      <c r="F19" s="145"/>
      <c r="G19" s="189"/>
      <c r="H19" s="190"/>
      <c r="I19" s="410"/>
      <c r="J19" s="5"/>
    </row>
    <row r="20" spans="1:10">
      <c r="A20" s="38"/>
      <c r="B20" s="411"/>
      <c r="C20" s="154"/>
      <c r="D20" s="154"/>
      <c r="E20" s="155"/>
      <c r="F20" s="154"/>
      <c r="G20" s="142" t="s">
        <v>11</v>
      </c>
      <c r="H20" s="186"/>
      <c r="I20" s="410">
        <f>SUM(I14:I19)</f>
        <v>1765.9860000000001</v>
      </c>
      <c r="J20" s="5"/>
    </row>
    <row r="21" spans="1:10">
      <c r="A21" s="37"/>
      <c r="B21" s="407"/>
      <c r="C21" s="183"/>
      <c r="D21" s="183"/>
      <c r="E21" s="184" t="s">
        <v>136</v>
      </c>
      <c r="F21" s="185" t="s">
        <v>196</v>
      </c>
      <c r="G21" s="136"/>
      <c r="H21" s="137"/>
      <c r="I21" s="408"/>
      <c r="J21" s="4"/>
    </row>
    <row r="22" spans="1:10" ht="28.5">
      <c r="A22" s="38"/>
      <c r="B22" s="411" t="s">
        <v>31</v>
      </c>
      <c r="C22" s="154" t="s">
        <v>137</v>
      </c>
      <c r="D22" s="154" t="s">
        <v>201</v>
      </c>
      <c r="E22" s="155" t="s">
        <v>138</v>
      </c>
      <c r="F22" s="154" t="s">
        <v>29</v>
      </c>
      <c r="G22" s="191">
        <f>'Memória de Cálculo - Cocal'!U24</f>
        <v>693.94</v>
      </c>
      <c r="H22" s="362">
        <v>29.06</v>
      </c>
      <c r="I22" s="410">
        <f>G22*H22</f>
        <v>20165.896400000001</v>
      </c>
      <c r="J22" s="5"/>
    </row>
    <row r="23" spans="1:10" ht="28.5">
      <c r="A23" s="38"/>
      <c r="B23" s="411" t="s">
        <v>32</v>
      </c>
      <c r="C23" s="154">
        <v>96400</v>
      </c>
      <c r="D23" s="154" t="s">
        <v>45</v>
      </c>
      <c r="E23" s="155" t="s">
        <v>139</v>
      </c>
      <c r="F23" s="154" t="s">
        <v>126</v>
      </c>
      <c r="G23" s="191">
        <f>'Memória de Cálculo - Cocal'!U26</f>
        <v>104.09</v>
      </c>
      <c r="H23" s="362">
        <v>114.85</v>
      </c>
      <c r="I23" s="410">
        <f t="shared" ref="I23:I38" si="0">G23*H23</f>
        <v>11954.736499999999</v>
      </c>
      <c r="J23" s="5"/>
    </row>
    <row r="24" spans="1:10" ht="42.75">
      <c r="A24" s="38"/>
      <c r="B24" s="411" t="s">
        <v>34</v>
      </c>
      <c r="C24" s="154">
        <v>96396</v>
      </c>
      <c r="D24" s="154" t="s">
        <v>45</v>
      </c>
      <c r="E24" s="155" t="s">
        <v>140</v>
      </c>
      <c r="F24" s="154" t="s">
        <v>126</v>
      </c>
      <c r="G24" s="191">
        <f>'Memória de Cálculo - Cocal'!U28</f>
        <v>104.09</v>
      </c>
      <c r="H24" s="362">
        <v>126.43</v>
      </c>
      <c r="I24" s="410">
        <f t="shared" si="0"/>
        <v>13160.0987</v>
      </c>
      <c r="J24" s="5"/>
    </row>
    <row r="25" spans="1:10" ht="28.5">
      <c r="A25" s="38"/>
      <c r="B25" s="411" t="s">
        <v>35</v>
      </c>
      <c r="C25" s="154">
        <v>95877</v>
      </c>
      <c r="D25" s="154" t="s">
        <v>45</v>
      </c>
      <c r="E25" s="155" t="s">
        <v>68</v>
      </c>
      <c r="F25" s="154" t="s">
        <v>155</v>
      </c>
      <c r="G25" s="191">
        <f>'Memória de Cálculo - Cocal'!U30</f>
        <v>6245.5</v>
      </c>
      <c r="H25" s="362">
        <v>1.76</v>
      </c>
      <c r="I25" s="410">
        <f t="shared" si="0"/>
        <v>10992.08</v>
      </c>
      <c r="J25" s="5"/>
    </row>
    <row r="26" spans="1:10" ht="42.75">
      <c r="A26" s="38"/>
      <c r="B26" s="411" t="s">
        <v>37</v>
      </c>
      <c r="C26" s="154">
        <v>100984</v>
      </c>
      <c r="D26" s="154" t="s">
        <v>45</v>
      </c>
      <c r="E26" s="155" t="s">
        <v>198</v>
      </c>
      <c r="F26" s="154" t="s">
        <v>100</v>
      </c>
      <c r="G26" s="140">
        <f>'Memória de Cálculo - Cocal'!U50</f>
        <v>277.58</v>
      </c>
      <c r="H26" s="362">
        <v>8.59</v>
      </c>
      <c r="I26" s="410">
        <f>G26*H26</f>
        <v>2384.4121999999998</v>
      </c>
      <c r="J26" s="5"/>
    </row>
    <row r="27" spans="1:10">
      <c r="A27" s="38"/>
      <c r="B27" s="411" t="s">
        <v>99</v>
      </c>
      <c r="C27" s="154" t="s">
        <v>143</v>
      </c>
      <c r="D27" s="154" t="s">
        <v>201</v>
      </c>
      <c r="E27" s="247" t="s">
        <v>144</v>
      </c>
      <c r="F27" s="154" t="s">
        <v>29</v>
      </c>
      <c r="G27" s="191">
        <f>'Memória de Cálculo - Cocal'!U32</f>
        <v>693.94</v>
      </c>
      <c r="H27" s="362">
        <v>13.77</v>
      </c>
      <c r="I27" s="410">
        <f t="shared" si="0"/>
        <v>9555.5537999999997</v>
      </c>
      <c r="J27" s="5"/>
    </row>
    <row r="28" spans="1:10">
      <c r="A28" s="38"/>
      <c r="B28" s="411" t="s">
        <v>101</v>
      </c>
      <c r="C28" s="154" t="s">
        <v>70</v>
      </c>
      <c r="D28" s="154" t="s">
        <v>201</v>
      </c>
      <c r="E28" s="247" t="s">
        <v>145</v>
      </c>
      <c r="F28" s="154" t="s">
        <v>29</v>
      </c>
      <c r="G28" s="191">
        <f>'Memória de Cálculo - Cocal'!U34</f>
        <v>1387.88</v>
      </c>
      <c r="H28" s="362">
        <v>7.11</v>
      </c>
      <c r="I28" s="410">
        <f t="shared" si="0"/>
        <v>9867.8268000000007</v>
      </c>
      <c r="J28" s="5"/>
    </row>
    <row r="29" spans="1:10" ht="28.5">
      <c r="A29" s="38"/>
      <c r="B29" s="411" t="s">
        <v>102</v>
      </c>
      <c r="C29" s="154">
        <v>95996</v>
      </c>
      <c r="D29" s="154" t="s">
        <v>45</v>
      </c>
      <c r="E29" s="155" t="s">
        <v>146</v>
      </c>
      <c r="F29" s="154" t="s">
        <v>126</v>
      </c>
      <c r="G29" s="191">
        <f>'Memória de Cálculo - Cocal'!U36</f>
        <v>34.700000000000003</v>
      </c>
      <c r="H29" s="362">
        <v>1239.95</v>
      </c>
      <c r="I29" s="410">
        <f t="shared" si="0"/>
        <v>43026.265000000007</v>
      </c>
      <c r="J29" s="5"/>
    </row>
    <row r="30" spans="1:10" ht="28.5">
      <c r="A30" s="38" t="s">
        <v>67</v>
      </c>
      <c r="B30" s="411" t="s">
        <v>103</v>
      </c>
      <c r="C30" s="154">
        <v>95995</v>
      </c>
      <c r="D30" s="154" t="s">
        <v>45</v>
      </c>
      <c r="E30" s="155" t="s">
        <v>151</v>
      </c>
      <c r="F30" s="154" t="s">
        <v>126</v>
      </c>
      <c r="G30" s="191">
        <f>'Memória de Cálculo - Cocal'!U38</f>
        <v>34.700000000000003</v>
      </c>
      <c r="H30" s="362">
        <v>1436.91</v>
      </c>
      <c r="I30" s="410">
        <f t="shared" si="0"/>
        <v>49860.777000000009</v>
      </c>
      <c r="J30" s="5"/>
    </row>
    <row r="31" spans="1:10">
      <c r="A31" s="38"/>
      <c r="B31" s="411" t="s">
        <v>104</v>
      </c>
      <c r="C31" s="154" t="s">
        <v>157</v>
      </c>
      <c r="D31" s="154" t="s">
        <v>201</v>
      </c>
      <c r="E31" s="247" t="s">
        <v>158</v>
      </c>
      <c r="F31" s="154" t="s">
        <v>126</v>
      </c>
      <c r="G31" s="191">
        <f>'Memória de Cálculo - Cocal'!U40</f>
        <v>6.72</v>
      </c>
      <c r="H31" s="362">
        <v>550.05999999999995</v>
      </c>
      <c r="I31" s="410">
        <f t="shared" si="0"/>
        <v>3696.4031999999993</v>
      </c>
      <c r="J31" s="5"/>
    </row>
    <row r="32" spans="1:10">
      <c r="A32" s="38"/>
      <c r="B32" s="411" t="s">
        <v>105</v>
      </c>
      <c r="C32" s="154" t="s">
        <v>161</v>
      </c>
      <c r="D32" s="154" t="s">
        <v>201</v>
      </c>
      <c r="E32" s="247" t="s">
        <v>162</v>
      </c>
      <c r="F32" s="193" t="s">
        <v>126</v>
      </c>
      <c r="G32" s="191">
        <f>'Memória de Cálculo - Cocal'!U42</f>
        <v>10.08</v>
      </c>
      <c r="H32" s="362">
        <v>821.94</v>
      </c>
      <c r="I32" s="410">
        <f t="shared" si="0"/>
        <v>8285.1552000000011</v>
      </c>
      <c r="J32" s="5"/>
    </row>
    <row r="33" spans="1:10">
      <c r="A33" s="38"/>
      <c r="B33" s="411" t="s">
        <v>106</v>
      </c>
      <c r="C33" s="154" t="s">
        <v>163</v>
      </c>
      <c r="D33" s="154" t="s">
        <v>201</v>
      </c>
      <c r="E33" s="247" t="s">
        <v>164</v>
      </c>
      <c r="F33" s="154" t="s">
        <v>30</v>
      </c>
      <c r="G33" s="191">
        <f>'Memória de Cálculo - Cocal'!U44</f>
        <v>168</v>
      </c>
      <c r="H33" s="362">
        <v>55.62</v>
      </c>
      <c r="I33" s="410">
        <f t="shared" si="0"/>
        <v>9344.16</v>
      </c>
      <c r="J33" s="5"/>
    </row>
    <row r="34" spans="1:10">
      <c r="A34" s="38"/>
      <c r="B34" s="411" t="s">
        <v>107</v>
      </c>
      <c r="C34" s="154" t="s">
        <v>165</v>
      </c>
      <c r="D34" s="154" t="s">
        <v>201</v>
      </c>
      <c r="E34" s="247" t="s">
        <v>166</v>
      </c>
      <c r="F34" s="154" t="s">
        <v>29</v>
      </c>
      <c r="G34" s="191">
        <f>'Memória de Cálculo - Cocal'!U46</f>
        <v>193.44</v>
      </c>
      <c r="H34" s="362">
        <v>1.83</v>
      </c>
      <c r="I34" s="410">
        <f t="shared" si="0"/>
        <v>353.99520000000001</v>
      </c>
      <c r="J34" s="5"/>
    </row>
    <row r="35" spans="1:10" ht="28.5">
      <c r="A35" s="38"/>
      <c r="B35" s="411" t="s">
        <v>108</v>
      </c>
      <c r="C35" s="154">
        <v>94993</v>
      </c>
      <c r="D35" s="154" t="s">
        <v>45</v>
      </c>
      <c r="E35" s="155" t="s">
        <v>167</v>
      </c>
      <c r="F35" s="154" t="s">
        <v>29</v>
      </c>
      <c r="G35" s="140">
        <f>'Memória de Cálculo - Cocal'!U48</f>
        <v>193.44</v>
      </c>
      <c r="H35" s="362">
        <v>67.61</v>
      </c>
      <c r="I35" s="410">
        <f t="shared" si="0"/>
        <v>13078.4784</v>
      </c>
      <c r="J35" s="5"/>
    </row>
    <row r="36" spans="1:10">
      <c r="A36" s="38"/>
      <c r="B36" s="411" t="str">
        <f>'Memória de Cálculo - Cocal'!A52</f>
        <v>2.15</v>
      </c>
      <c r="C36" s="154" t="str">
        <f>'Memória de Cálculo - Cocal'!B52</f>
        <v>05.09.007</v>
      </c>
      <c r="D36" s="154" t="str">
        <f>'Memória de Cálculo - Cocal'!C52</f>
        <v>CDHU 191</v>
      </c>
      <c r="E36" s="154" t="str">
        <f>'Memória de Cálculo - Cocal'!D52</f>
        <v>TAXA DE DESTINAÇÃO DE RESIDOS SOLIDOS EM ATERROO,TIPO/TERRA</v>
      </c>
      <c r="F36" s="154" t="s">
        <v>126</v>
      </c>
      <c r="G36" s="140">
        <v>346.97</v>
      </c>
      <c r="H36" s="362">
        <v>29.28</v>
      </c>
      <c r="I36" s="410">
        <f t="shared" si="0"/>
        <v>10159.281600000002</v>
      </c>
      <c r="J36" s="5"/>
    </row>
    <row r="37" spans="1:10">
      <c r="A37" s="38"/>
      <c r="B37" s="409" t="str">
        <f>'Memória de Cálculo - Cocal'!A54</f>
        <v>2.16</v>
      </c>
      <c r="C37" s="138">
        <f>'Memória de Cálculo - Cocal'!B54</f>
        <v>94294</v>
      </c>
      <c r="D37" s="138" t="str">
        <f>'Memória de Cálculo - Cocal'!C54</f>
        <v>SINAPI</v>
      </c>
      <c r="E37" s="138" t="str">
        <f>'Memória de Cálculo - Cocal'!D54</f>
        <v>EXECUÇÃO DE ESCORAS DE CONCRETO PARA CONTENÇÃO DE GUIAS PRÉ-FABRICADAS. AF_06/2016</v>
      </c>
      <c r="F37" s="138" t="s">
        <v>30</v>
      </c>
      <c r="G37" s="250">
        <v>168</v>
      </c>
      <c r="H37" s="362">
        <v>8.27</v>
      </c>
      <c r="I37" s="410">
        <f t="shared" si="0"/>
        <v>1389.36</v>
      </c>
      <c r="J37" s="5"/>
    </row>
    <row r="38" spans="1:10">
      <c r="A38" s="38"/>
      <c r="B38" s="409" t="str">
        <f>'Memória de Cálculo - Cocal'!A56</f>
        <v>2.17</v>
      </c>
      <c r="C38" s="138">
        <f>'Memória de Cálculo - Cocal'!B56</f>
        <v>2003850</v>
      </c>
      <c r="D38" s="138" t="str">
        <f>'Memória de Cálculo - Cocal'!C56</f>
        <v>SICRO</v>
      </c>
      <c r="E38" s="138" t="str">
        <f>'Memória de Cálculo - Cocal'!D56</f>
        <v>Lastro de brita comercial compactado com soquete vibratório - espalhamento manual</v>
      </c>
      <c r="F38" s="154" t="s">
        <v>126</v>
      </c>
      <c r="G38" s="250">
        <f>'Memória de Cálculo - Cocal'!U56</f>
        <v>9.67</v>
      </c>
      <c r="H38" s="362">
        <v>127.74</v>
      </c>
      <c r="I38" s="410">
        <f t="shared" si="0"/>
        <v>1235.2457999999999</v>
      </c>
      <c r="J38" s="5"/>
    </row>
    <row r="39" spans="1:10">
      <c r="A39" s="38"/>
      <c r="B39" s="409"/>
      <c r="C39" s="151"/>
      <c r="D39" s="146"/>
      <c r="E39" s="162"/>
      <c r="F39" s="161"/>
      <c r="G39" s="142" t="s">
        <v>11</v>
      </c>
      <c r="H39" s="186"/>
      <c r="I39" s="410">
        <f>SUM(I22:I38)</f>
        <v>218509.72579999999</v>
      </c>
      <c r="J39" s="5"/>
    </row>
    <row r="40" spans="1:10">
      <c r="A40" s="37"/>
      <c r="B40" s="407"/>
      <c r="C40" s="183"/>
      <c r="D40" s="183"/>
      <c r="E40" s="184" t="s">
        <v>152</v>
      </c>
      <c r="F40" s="185"/>
      <c r="G40" s="136"/>
      <c r="H40" s="137"/>
      <c r="I40" s="408"/>
      <c r="J40" s="4"/>
    </row>
    <row r="41" spans="1:10">
      <c r="A41" s="38"/>
      <c r="B41" s="414" t="s">
        <v>38</v>
      </c>
      <c r="C41" s="193" t="s">
        <v>153</v>
      </c>
      <c r="D41" s="193" t="s">
        <v>201</v>
      </c>
      <c r="E41" s="273" t="s">
        <v>154</v>
      </c>
      <c r="F41" s="193" t="s">
        <v>29</v>
      </c>
      <c r="G41" s="191">
        <f>'Memória de Cálculo - Cocal'!U60</f>
        <v>518.38</v>
      </c>
      <c r="H41" s="362">
        <v>8.23</v>
      </c>
      <c r="I41" s="410">
        <f>H41*G41</f>
        <v>4266.2674000000006</v>
      </c>
      <c r="J41" s="5"/>
    </row>
    <row r="42" spans="1:10">
      <c r="A42" s="38"/>
      <c r="B42" s="414" t="s">
        <v>39</v>
      </c>
      <c r="C42" s="193" t="s">
        <v>70</v>
      </c>
      <c r="D42" s="193" t="s">
        <v>201</v>
      </c>
      <c r="E42" s="273" t="s">
        <v>145</v>
      </c>
      <c r="F42" s="193" t="s">
        <v>29</v>
      </c>
      <c r="G42" s="140">
        <f>'Memória de Cálculo - Cocal'!U62</f>
        <v>518.38</v>
      </c>
      <c r="H42" s="362">
        <v>7.11</v>
      </c>
      <c r="I42" s="410">
        <f>H42*G42</f>
        <v>3685.6818000000003</v>
      </c>
      <c r="J42" s="5"/>
    </row>
    <row r="43" spans="1:10" ht="28.5">
      <c r="A43" s="38"/>
      <c r="B43" s="414" t="s">
        <v>40</v>
      </c>
      <c r="C43" s="138">
        <v>95995</v>
      </c>
      <c r="D43" s="138" t="s">
        <v>45</v>
      </c>
      <c r="E43" s="147" t="s">
        <v>151</v>
      </c>
      <c r="F43" s="138" t="s">
        <v>126</v>
      </c>
      <c r="G43" s="191">
        <f>'Memória de Cálculo - Cocal'!U64</f>
        <v>25.92</v>
      </c>
      <c r="H43" s="362">
        <v>1436.91</v>
      </c>
      <c r="I43" s="410">
        <f>H43*G43</f>
        <v>37244.707200000004</v>
      </c>
      <c r="J43" s="5"/>
    </row>
    <row r="44" spans="1:10" ht="28.5">
      <c r="A44" s="38"/>
      <c r="B44" s="414" t="s">
        <v>41</v>
      </c>
      <c r="C44" s="193">
        <v>95877</v>
      </c>
      <c r="D44" s="193" t="s">
        <v>45</v>
      </c>
      <c r="E44" s="196" t="s">
        <v>117</v>
      </c>
      <c r="F44" s="193" t="s">
        <v>155</v>
      </c>
      <c r="G44" s="191">
        <f>'Memória de Cálculo - Cocal'!U66</f>
        <v>259.2</v>
      </c>
      <c r="H44" s="362">
        <v>1.76</v>
      </c>
      <c r="I44" s="410">
        <f>H44*G44</f>
        <v>456.19200000000001</v>
      </c>
      <c r="J44" s="5"/>
    </row>
    <row r="45" spans="1:10" ht="42.75">
      <c r="A45" s="38"/>
      <c r="B45" s="414" t="s">
        <v>141</v>
      </c>
      <c r="C45" s="193">
        <v>100984</v>
      </c>
      <c r="D45" s="193" t="s">
        <v>45</v>
      </c>
      <c r="E45" s="196" t="s">
        <v>198</v>
      </c>
      <c r="F45" s="138" t="s">
        <v>126</v>
      </c>
      <c r="G45" s="191">
        <f>'Memória de Cálculo - Cocal'!U68</f>
        <v>25.92</v>
      </c>
      <c r="H45" s="362">
        <v>8.59</v>
      </c>
      <c r="I45" s="410">
        <f>H45*G45</f>
        <v>222.65280000000001</v>
      </c>
      <c r="J45" s="5"/>
    </row>
    <row r="46" spans="1:10">
      <c r="A46" s="38"/>
      <c r="B46" s="414"/>
      <c r="C46" s="193"/>
      <c r="D46" s="154"/>
      <c r="E46" s="196"/>
      <c r="F46" s="138"/>
      <c r="G46" s="140"/>
      <c r="H46" s="195"/>
      <c r="I46" s="410"/>
      <c r="J46" s="5"/>
    </row>
    <row r="47" spans="1:10">
      <c r="A47" s="38"/>
      <c r="B47" s="414"/>
      <c r="C47" s="150"/>
      <c r="D47" s="146"/>
      <c r="E47" s="162"/>
      <c r="F47" s="161"/>
      <c r="G47" s="142" t="s">
        <v>11</v>
      </c>
      <c r="H47" s="186"/>
      <c r="I47" s="410">
        <f>SUM(I41:I46)</f>
        <v>45875.501200000013</v>
      </c>
      <c r="J47" s="5"/>
    </row>
    <row r="48" spans="1:10">
      <c r="A48" s="37"/>
      <c r="B48" s="407"/>
      <c r="C48" s="183"/>
      <c r="D48" s="183"/>
      <c r="E48" s="184" t="s">
        <v>197</v>
      </c>
      <c r="F48" s="185"/>
      <c r="G48" s="136"/>
      <c r="H48" s="137"/>
      <c r="I48" s="408"/>
      <c r="J48" s="4"/>
    </row>
    <row r="49" spans="1:10">
      <c r="A49" s="38"/>
      <c r="B49" s="409" t="s">
        <v>42</v>
      </c>
      <c r="C49" s="138" t="s">
        <v>170</v>
      </c>
      <c r="D49" s="138" t="s">
        <v>201</v>
      </c>
      <c r="E49" s="245" t="s">
        <v>171</v>
      </c>
      <c r="F49" s="138" t="s">
        <v>72</v>
      </c>
      <c r="G49" s="197">
        <f>'Memória de Cálculo - Cocal'!U73</f>
        <v>80.099999999999994</v>
      </c>
      <c r="H49" s="362">
        <v>74.58</v>
      </c>
      <c r="I49" s="410">
        <f>H49*G49</f>
        <v>5973.8579999999993</v>
      </c>
      <c r="J49" s="5"/>
    </row>
    <row r="50" spans="1:10">
      <c r="A50" s="38"/>
      <c r="B50" s="414" t="s">
        <v>43</v>
      </c>
      <c r="C50" s="193">
        <v>13521</v>
      </c>
      <c r="D50" s="193" t="s">
        <v>65</v>
      </c>
      <c r="E50" s="273" t="s">
        <v>172</v>
      </c>
      <c r="F50" s="138" t="s">
        <v>64</v>
      </c>
      <c r="G50" s="140">
        <f>'Memória de Cálculo - Cocal'!U75</f>
        <v>3</v>
      </c>
      <c r="H50" s="362">
        <v>82.5</v>
      </c>
      <c r="I50" s="410">
        <f>H50*G50</f>
        <v>247.5</v>
      </c>
      <c r="J50" s="5"/>
    </row>
    <row r="51" spans="1:10">
      <c r="A51" s="38"/>
      <c r="B51" s="409" t="s">
        <v>44</v>
      </c>
      <c r="C51" s="138" t="s">
        <v>173</v>
      </c>
      <c r="D51" s="138" t="s">
        <v>201</v>
      </c>
      <c r="E51" s="245" t="s">
        <v>174</v>
      </c>
      <c r="F51" s="138" t="s">
        <v>29</v>
      </c>
      <c r="G51" s="140">
        <f>'Memória de Cálculo - Cocal'!U77</f>
        <v>0.27</v>
      </c>
      <c r="H51" s="362">
        <v>70.75</v>
      </c>
      <c r="I51" s="410">
        <f>H51*G51</f>
        <v>19.102500000000003</v>
      </c>
      <c r="J51" s="5"/>
    </row>
    <row r="52" spans="1:10">
      <c r="A52" s="38"/>
      <c r="B52" s="414" t="s">
        <v>156</v>
      </c>
      <c r="C52" s="193" t="s">
        <v>175</v>
      </c>
      <c r="D52" s="193" t="s">
        <v>201</v>
      </c>
      <c r="E52" s="273" t="s">
        <v>176</v>
      </c>
      <c r="F52" s="193" t="s">
        <v>51</v>
      </c>
      <c r="G52" s="140">
        <f>'Memória de Cálculo - Cocal'!U79</f>
        <v>16.2</v>
      </c>
      <c r="H52" s="362">
        <v>26.79</v>
      </c>
      <c r="I52" s="410">
        <f>H52*G52</f>
        <v>433.99799999999999</v>
      </c>
      <c r="J52" s="5"/>
    </row>
    <row r="53" spans="1:10">
      <c r="A53" s="38"/>
      <c r="B53" s="409"/>
      <c r="C53" s="138"/>
      <c r="D53" s="138"/>
      <c r="E53" s="147"/>
      <c r="F53" s="138"/>
      <c r="G53" s="140"/>
      <c r="H53" s="362"/>
      <c r="I53" s="410"/>
      <c r="J53" s="5"/>
    </row>
    <row r="54" spans="1:10">
      <c r="A54" s="38"/>
      <c r="B54" s="414"/>
      <c r="C54" s="150"/>
      <c r="D54" s="146"/>
      <c r="E54" s="162"/>
      <c r="F54" s="161"/>
      <c r="G54" s="142" t="s">
        <v>11</v>
      </c>
      <c r="H54" s="186"/>
      <c r="I54" s="410">
        <f>SUM(I49:I53)</f>
        <v>6674.4584999999988</v>
      </c>
      <c r="J54" s="5"/>
    </row>
    <row r="55" spans="1:10">
      <c r="A55" s="38"/>
      <c r="B55" s="409"/>
      <c r="C55" s="146"/>
      <c r="D55" s="151"/>
      <c r="E55" s="147"/>
      <c r="F55" s="138"/>
      <c r="G55" s="197"/>
      <c r="H55" s="198"/>
      <c r="I55" s="410"/>
      <c r="J55" s="5"/>
    </row>
    <row r="56" spans="1:10">
      <c r="A56" s="38"/>
      <c r="B56" s="414"/>
      <c r="C56" s="193"/>
      <c r="D56" s="138"/>
      <c r="E56" s="196"/>
      <c r="F56" s="138"/>
      <c r="G56" s="140"/>
      <c r="H56" s="141"/>
      <c r="I56" s="410"/>
      <c r="J56" s="5"/>
    </row>
    <row r="57" spans="1:10">
      <c r="A57" s="38"/>
      <c r="B57" s="415"/>
      <c r="C57" s="40"/>
      <c r="D57" s="48"/>
      <c r="E57" s="68"/>
      <c r="F57" s="48"/>
      <c r="G57" s="70"/>
      <c r="H57" s="60"/>
      <c r="I57" s="416"/>
      <c r="J57" s="5"/>
    </row>
    <row r="58" spans="1:10" ht="15" thickBot="1">
      <c r="A58" s="38"/>
      <c r="B58" s="415"/>
      <c r="C58" s="40"/>
      <c r="D58" s="149"/>
      <c r="E58" s="68"/>
      <c r="F58" s="41"/>
      <c r="G58" s="70"/>
      <c r="H58" s="60"/>
      <c r="I58" s="416"/>
      <c r="J58" s="39"/>
    </row>
    <row r="59" spans="1:10">
      <c r="A59" s="38"/>
      <c r="B59" s="415"/>
      <c r="C59" s="150"/>
      <c r="D59" s="150"/>
      <c r="E59" s="68"/>
      <c r="F59" s="7"/>
      <c r="G59" s="71"/>
      <c r="H59" s="61" t="s">
        <v>10</v>
      </c>
      <c r="I59" s="42">
        <f>SUM(I20,I39,I47,I54,)</f>
        <v>272825.6715</v>
      </c>
      <c r="J59" s="5"/>
    </row>
    <row r="60" spans="1:10">
      <c r="A60" s="38"/>
      <c r="B60" s="417"/>
      <c r="C60" s="7"/>
      <c r="D60" s="7"/>
      <c r="E60" s="418"/>
      <c r="F60" s="7"/>
      <c r="G60" s="71"/>
      <c r="H60" s="199" t="s">
        <v>20</v>
      </c>
      <c r="I60" s="200">
        <f>I61-I59</f>
        <v>66105.66020444996</v>
      </c>
      <c r="J60" s="5"/>
    </row>
    <row r="61" spans="1:10" ht="15" thickBot="1">
      <c r="A61" s="38"/>
      <c r="B61" s="419"/>
      <c r="C61" s="43"/>
      <c r="D61" s="148"/>
      <c r="E61" s="717"/>
      <c r="F61" s="717"/>
      <c r="G61" s="717"/>
      <c r="H61" s="420" t="s">
        <v>71</v>
      </c>
      <c r="I61" s="201">
        <f>I59*1.2423</f>
        <v>338931.33170444996</v>
      </c>
      <c r="J61" s="5"/>
    </row>
    <row r="62" spans="1:10">
      <c r="A62" s="38"/>
      <c r="B62" s="421" t="s">
        <v>82</v>
      </c>
      <c r="C62" s="363"/>
      <c r="D62" s="363"/>
      <c r="E62" s="363"/>
      <c r="F62" s="363"/>
      <c r="G62" s="363"/>
      <c r="H62" s="363"/>
      <c r="I62" s="422"/>
      <c r="J62" s="363"/>
    </row>
    <row r="63" spans="1:10">
      <c r="A63" s="38"/>
      <c r="B63" s="417"/>
      <c r="C63" s="7"/>
      <c r="D63" s="7"/>
      <c r="E63" s="418"/>
      <c r="F63" s="7"/>
      <c r="G63" s="71"/>
      <c r="H63" s="330"/>
      <c r="I63" s="423"/>
      <c r="J63" s="5"/>
    </row>
    <row r="64" spans="1:10" ht="18">
      <c r="A64" s="38"/>
      <c r="B64" s="417"/>
      <c r="C64" s="7"/>
      <c r="D64" s="7"/>
      <c r="E64" s="418"/>
      <c r="F64" s="7"/>
      <c r="G64" s="71"/>
      <c r="H64" s="424"/>
      <c r="I64" s="425"/>
      <c r="J64" s="50"/>
    </row>
    <row r="65" spans="1:10" ht="18">
      <c r="A65" s="38"/>
      <c r="B65" s="699" t="s">
        <v>121</v>
      </c>
      <c r="C65" s="706"/>
      <c r="D65" s="706"/>
      <c r="E65" s="706"/>
      <c r="F65" s="706"/>
      <c r="G65" s="706"/>
      <c r="H65" s="426"/>
      <c r="I65" s="427"/>
      <c r="J65" s="50"/>
    </row>
    <row r="66" spans="1:10" ht="18">
      <c r="A66" s="38"/>
      <c r="B66" s="699" t="s">
        <v>124</v>
      </c>
      <c r="C66" s="706"/>
      <c r="D66" s="706"/>
      <c r="E66" s="706"/>
      <c r="F66" s="706"/>
      <c r="G66" s="706"/>
      <c r="H66" s="426"/>
      <c r="I66" s="427"/>
      <c r="J66" s="50"/>
    </row>
    <row r="67" spans="1:10" ht="18">
      <c r="A67" s="38"/>
      <c r="B67" s="699" t="s">
        <v>123</v>
      </c>
      <c r="C67" s="706"/>
      <c r="D67" s="706"/>
      <c r="E67" s="706"/>
      <c r="F67" s="706"/>
      <c r="G67" s="706"/>
      <c r="H67" s="428"/>
      <c r="I67" s="429"/>
      <c r="J67" s="5"/>
    </row>
    <row r="68" spans="1:10" ht="15" thickBot="1">
      <c r="A68" s="38"/>
      <c r="B68" s="707"/>
      <c r="C68" s="708"/>
      <c r="D68" s="708"/>
      <c r="E68" s="708"/>
      <c r="F68" s="708"/>
      <c r="G68" s="708"/>
      <c r="H68" s="430"/>
      <c r="I68" s="431"/>
      <c r="J68" s="5"/>
    </row>
    <row r="69" spans="1:10">
      <c r="A69" s="37"/>
      <c r="B69" s="44"/>
      <c r="C69" s="44"/>
      <c r="D69" s="45"/>
      <c r="E69" s="45"/>
      <c r="F69" s="33"/>
      <c r="G69" s="72"/>
      <c r="H69" s="63"/>
      <c r="I69" s="4"/>
      <c r="J69" s="4"/>
    </row>
    <row r="70" spans="1:10">
      <c r="A70" s="37"/>
      <c r="B70" s="4"/>
      <c r="C70" s="4"/>
      <c r="D70" s="4"/>
      <c r="E70" s="66"/>
      <c r="F70" s="4"/>
      <c r="G70" s="73"/>
      <c r="H70" s="63"/>
      <c r="I70" s="4"/>
      <c r="J70" s="4"/>
    </row>
  </sheetData>
  <mergeCells count="8">
    <mergeCell ref="B66:G66"/>
    <mergeCell ref="B67:G67"/>
    <mergeCell ref="B68:G68"/>
    <mergeCell ref="H1:I1"/>
    <mergeCell ref="H3:I4"/>
    <mergeCell ref="H8:I8"/>
    <mergeCell ref="E61:G61"/>
    <mergeCell ref="B65:G65"/>
  </mergeCells>
  <conditionalFormatting sqref="G12:H12">
    <cfRule type="cellIs" dxfId="7" priority="1" stopIfTrue="1" operator="equal">
      <formula>0</formula>
    </cfRule>
  </conditionalFormatting>
  <printOptions horizontalCentered="1" verticalCentered="1"/>
  <pageMargins left="0" right="0" top="0" bottom="0" header="0" footer="0"/>
  <pageSetup paperSize="9" scale="45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9"/>
  <sheetViews>
    <sheetView zoomScale="50" zoomScaleNormal="50" workbookViewId="0">
      <selection activeCell="AE21" sqref="AE21"/>
    </sheetView>
  </sheetViews>
  <sheetFormatPr defaultRowHeight="14.25"/>
  <cols>
    <col min="1" max="1" width="6.25" bestFit="1" customWidth="1"/>
    <col min="2" max="2" width="11.125" bestFit="1" customWidth="1"/>
    <col min="3" max="3" width="13.25" bestFit="1" customWidth="1"/>
    <col min="19" max="19" width="8.75" bestFit="1" customWidth="1"/>
    <col min="20" max="20" width="19.5" bestFit="1" customWidth="1"/>
    <col min="21" max="21" width="11.75" bestFit="1" customWidth="1"/>
  </cols>
  <sheetData>
    <row r="1" spans="1:21" ht="19.5">
      <c r="A1" s="397"/>
      <c r="B1" s="462"/>
      <c r="C1" s="46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  <c r="R1" s="463"/>
      <c r="S1" s="482"/>
      <c r="T1" s="696"/>
      <c r="U1" s="697"/>
    </row>
    <row r="2" spans="1:21" ht="14.25" customHeight="1">
      <c r="A2" s="398"/>
      <c r="B2" s="459"/>
      <c r="C2" s="459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400"/>
      <c r="S2" s="460"/>
      <c r="T2" s="711" t="s">
        <v>204</v>
      </c>
      <c r="U2" s="712"/>
    </row>
    <row r="3" spans="1:21" ht="24.75" customHeight="1">
      <c r="A3" s="398"/>
      <c r="B3" s="459"/>
      <c r="C3" s="459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400"/>
      <c r="S3" s="483"/>
      <c r="T3" s="713"/>
      <c r="U3" s="714"/>
    </row>
    <row r="4" spans="1:21" ht="18">
      <c r="A4" s="398"/>
      <c r="B4" s="459"/>
      <c r="C4" s="459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400"/>
      <c r="S4" s="465"/>
      <c r="T4" s="144" t="s">
        <v>45</v>
      </c>
      <c r="U4" s="376">
        <v>45170</v>
      </c>
    </row>
    <row r="5" spans="1:21" ht="34.5" customHeight="1">
      <c r="A5" s="398"/>
      <c r="B5" s="459"/>
      <c r="C5" s="459"/>
      <c r="D5" s="385"/>
      <c r="E5" s="768" t="s">
        <v>282</v>
      </c>
      <c r="F5" s="768"/>
      <c r="G5" s="768"/>
      <c r="H5" s="768"/>
      <c r="I5" s="768"/>
      <c r="J5" s="768"/>
      <c r="K5" s="768"/>
      <c r="L5" s="768"/>
      <c r="M5" s="768"/>
      <c r="N5" s="768"/>
      <c r="O5" s="768"/>
      <c r="P5" s="768"/>
      <c r="Q5" s="768"/>
      <c r="R5" s="768"/>
      <c r="S5" s="466"/>
      <c r="T5" s="144" t="s">
        <v>33</v>
      </c>
      <c r="U5" s="376">
        <v>45108</v>
      </c>
    </row>
    <row r="6" spans="1:21" ht="33.75" customHeight="1">
      <c r="A6" s="398"/>
      <c r="B6" s="459"/>
      <c r="C6" s="459"/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400"/>
      <c r="S6" s="467"/>
      <c r="T6" s="144" t="s">
        <v>26</v>
      </c>
      <c r="U6" s="377">
        <v>191</v>
      </c>
    </row>
    <row r="7" spans="1:21" ht="33" customHeight="1">
      <c r="A7" s="398"/>
      <c r="B7" s="459"/>
      <c r="C7" s="459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5"/>
      <c r="R7" s="400"/>
      <c r="S7" s="467"/>
      <c r="T7" s="769" t="s">
        <v>71</v>
      </c>
      <c r="U7" s="770"/>
    </row>
    <row r="8" spans="1:21" ht="42" customHeight="1" thickBot="1">
      <c r="A8" s="469"/>
      <c r="B8" s="470"/>
      <c r="C8" s="470"/>
      <c r="D8" s="471"/>
      <c r="E8" s="471"/>
      <c r="F8" s="471"/>
      <c r="G8" s="471"/>
      <c r="H8" s="471"/>
      <c r="I8" s="471"/>
      <c r="J8" s="471"/>
      <c r="K8" s="471"/>
      <c r="L8" s="471"/>
      <c r="M8" s="471"/>
      <c r="N8" s="471"/>
      <c r="O8" s="471"/>
      <c r="P8" s="471"/>
      <c r="Q8" s="471"/>
      <c r="R8" s="472"/>
      <c r="S8" s="473"/>
      <c r="T8" s="484"/>
      <c r="U8" s="485"/>
    </row>
    <row r="9" spans="1:21" ht="19.5">
      <c r="A9" s="744" t="s">
        <v>75</v>
      </c>
      <c r="B9" s="745"/>
      <c r="C9" s="745"/>
      <c r="D9" s="745"/>
      <c r="E9" s="745"/>
      <c r="F9" s="745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5"/>
      <c r="R9" s="745"/>
      <c r="S9" s="745"/>
      <c r="T9" s="745"/>
      <c r="U9" s="746"/>
    </row>
    <row r="10" spans="1:21">
      <c r="A10" s="405" t="s">
        <v>81</v>
      </c>
      <c r="B10" s="135" t="s">
        <v>76</v>
      </c>
      <c r="C10" s="135" t="s">
        <v>77</v>
      </c>
      <c r="D10" s="747" t="s">
        <v>78</v>
      </c>
      <c r="E10" s="748"/>
      <c r="F10" s="748"/>
      <c r="G10" s="748"/>
      <c r="H10" s="748"/>
      <c r="I10" s="748"/>
      <c r="J10" s="748"/>
      <c r="K10" s="748"/>
      <c r="L10" s="748"/>
      <c r="M10" s="748"/>
      <c r="N10" s="748"/>
      <c r="O10" s="748"/>
      <c r="P10" s="748"/>
      <c r="Q10" s="748"/>
      <c r="R10" s="748"/>
      <c r="S10" s="749"/>
      <c r="T10" s="135" t="s">
        <v>64</v>
      </c>
      <c r="U10" s="406" t="s">
        <v>79</v>
      </c>
    </row>
    <row r="11" spans="1:21">
      <c r="A11" s="512">
        <v>1</v>
      </c>
      <c r="B11" s="92"/>
      <c r="C11" s="93"/>
      <c r="D11" s="720" t="s">
        <v>130</v>
      </c>
      <c r="E11" s="721"/>
      <c r="F11" s="721"/>
      <c r="G11" s="721"/>
      <c r="H11" s="721"/>
      <c r="I11" s="721"/>
      <c r="J11" s="721"/>
      <c r="K11" s="721"/>
      <c r="L11" s="721"/>
      <c r="M11" s="721"/>
      <c r="N11" s="721"/>
      <c r="O11" s="721"/>
      <c r="P11" s="721"/>
      <c r="Q11" s="721"/>
      <c r="R11" s="721"/>
      <c r="S11" s="722"/>
      <c r="T11" s="94"/>
      <c r="U11" s="513"/>
    </row>
    <row r="12" spans="1:21">
      <c r="A12" s="412" t="s">
        <v>23</v>
      </c>
      <c r="B12" s="138" t="s">
        <v>132</v>
      </c>
      <c r="C12" s="138" t="s">
        <v>201</v>
      </c>
      <c r="D12" s="729" t="s">
        <v>131</v>
      </c>
      <c r="E12" s="730"/>
      <c r="F12" s="730"/>
      <c r="G12" s="730"/>
      <c r="H12" s="730"/>
      <c r="I12" s="730"/>
      <c r="J12" s="730"/>
      <c r="K12" s="730"/>
      <c r="L12" s="730"/>
      <c r="M12" s="730"/>
      <c r="N12" s="730"/>
      <c r="O12" s="730"/>
      <c r="P12" s="730"/>
      <c r="Q12" s="730"/>
      <c r="R12" s="95"/>
      <c r="S12" s="96"/>
      <c r="T12" s="97" t="s">
        <v>30</v>
      </c>
      <c r="U12" s="514">
        <v>15</v>
      </c>
    </row>
    <row r="13" spans="1:21">
      <c r="A13" s="515"/>
      <c r="B13" s="88"/>
      <c r="C13" s="98"/>
      <c r="D13" s="723" t="s">
        <v>133</v>
      </c>
      <c r="E13" s="724"/>
      <c r="F13" s="724"/>
      <c r="G13" s="724"/>
      <c r="H13" s="724"/>
      <c r="I13" s="724"/>
      <c r="J13" s="724"/>
      <c r="K13" s="724"/>
      <c r="L13" s="724"/>
      <c r="M13" s="724"/>
      <c r="N13" s="724"/>
      <c r="O13" s="724"/>
      <c r="P13" s="724"/>
      <c r="Q13" s="724"/>
      <c r="R13" s="724"/>
      <c r="S13" s="725"/>
      <c r="T13" s="203"/>
      <c r="U13" s="516"/>
    </row>
    <row r="14" spans="1:21">
      <c r="A14" s="412" t="s">
        <v>25</v>
      </c>
      <c r="B14" s="138" t="s">
        <v>195</v>
      </c>
      <c r="C14" s="138" t="s">
        <v>201</v>
      </c>
      <c r="D14" s="729" t="s">
        <v>134</v>
      </c>
      <c r="E14" s="730"/>
      <c r="F14" s="730"/>
      <c r="G14" s="730"/>
      <c r="H14" s="730"/>
      <c r="I14" s="730"/>
      <c r="J14" s="730"/>
      <c r="K14" s="730"/>
      <c r="L14" s="730"/>
      <c r="M14" s="730"/>
      <c r="N14" s="730"/>
      <c r="O14" s="730"/>
      <c r="P14" s="730"/>
      <c r="Q14" s="730"/>
      <c r="R14" s="95"/>
      <c r="S14" s="96"/>
      <c r="T14" s="206" t="s">
        <v>126</v>
      </c>
      <c r="U14" s="514">
        <v>1.8</v>
      </c>
    </row>
    <row r="15" spans="1:21">
      <c r="A15" s="515"/>
      <c r="B15" s="146"/>
      <c r="C15" s="151"/>
      <c r="D15" s="723" t="s">
        <v>178</v>
      </c>
      <c r="E15" s="724"/>
      <c r="F15" s="724"/>
      <c r="G15" s="724"/>
      <c r="H15" s="724"/>
      <c r="I15" s="724"/>
      <c r="J15" s="724"/>
      <c r="K15" s="724"/>
      <c r="L15" s="724"/>
      <c r="M15" s="724"/>
      <c r="N15" s="724"/>
      <c r="O15" s="724"/>
      <c r="P15" s="724"/>
      <c r="Q15" s="724"/>
      <c r="R15" s="724"/>
      <c r="S15" s="725"/>
      <c r="T15" s="101"/>
      <c r="U15" s="517"/>
    </row>
    <row r="16" spans="1:21">
      <c r="A16" s="412" t="s">
        <v>27</v>
      </c>
      <c r="B16" s="138">
        <v>62100</v>
      </c>
      <c r="C16" s="151" t="s">
        <v>33</v>
      </c>
      <c r="D16" s="729" t="s">
        <v>135</v>
      </c>
      <c r="E16" s="730"/>
      <c r="F16" s="730"/>
      <c r="G16" s="730"/>
      <c r="H16" s="730"/>
      <c r="I16" s="730"/>
      <c r="J16" s="730"/>
      <c r="K16" s="730"/>
      <c r="L16" s="730"/>
      <c r="M16" s="730"/>
      <c r="N16" s="730"/>
      <c r="O16" s="730"/>
      <c r="P16" s="730"/>
      <c r="Q16" s="730"/>
      <c r="R16" s="730"/>
      <c r="S16" s="731"/>
      <c r="T16" s="102" t="s">
        <v>64</v>
      </c>
      <c r="U16" s="517">
        <v>6</v>
      </c>
    </row>
    <row r="17" spans="1:21">
      <c r="A17" s="515"/>
      <c r="B17" s="88"/>
      <c r="C17" s="98"/>
      <c r="D17" s="741" t="s">
        <v>177</v>
      </c>
      <c r="E17" s="742"/>
      <c r="F17" s="742"/>
      <c r="G17" s="742"/>
      <c r="H17" s="742"/>
      <c r="I17" s="742"/>
      <c r="J17" s="742"/>
      <c r="K17" s="742"/>
      <c r="L17" s="742"/>
      <c r="M17" s="742"/>
      <c r="N17" s="742"/>
      <c r="O17" s="742"/>
      <c r="P17" s="742"/>
      <c r="Q17" s="742"/>
      <c r="R17" s="742"/>
      <c r="S17" s="743"/>
      <c r="T17" s="203"/>
      <c r="U17" s="516"/>
    </row>
    <row r="18" spans="1:21">
      <c r="A18" s="412" t="s">
        <v>28</v>
      </c>
      <c r="B18" s="138">
        <v>95877</v>
      </c>
      <c r="C18" s="151" t="s">
        <v>45</v>
      </c>
      <c r="D18" s="729" t="s">
        <v>68</v>
      </c>
      <c r="E18" s="730"/>
      <c r="F18" s="730"/>
      <c r="G18" s="730"/>
      <c r="H18" s="730"/>
      <c r="I18" s="730"/>
      <c r="J18" s="730"/>
      <c r="K18" s="730"/>
      <c r="L18" s="730"/>
      <c r="M18" s="730"/>
      <c r="N18" s="730"/>
      <c r="O18" s="730"/>
      <c r="P18" s="730"/>
      <c r="Q18" s="730"/>
      <c r="R18" s="730"/>
      <c r="S18" s="731"/>
      <c r="T18" s="203" t="s">
        <v>69</v>
      </c>
      <c r="U18" s="517">
        <v>18</v>
      </c>
    </row>
    <row r="19" spans="1:21">
      <c r="A19" s="515"/>
      <c r="B19" s="89"/>
      <c r="C19" s="99"/>
      <c r="D19" s="723" t="s">
        <v>179</v>
      </c>
      <c r="E19" s="724"/>
      <c r="F19" s="724"/>
      <c r="G19" s="724"/>
      <c r="H19" s="724"/>
      <c r="I19" s="724"/>
      <c r="J19" s="724"/>
      <c r="K19" s="724"/>
      <c r="L19" s="724"/>
      <c r="M19" s="724"/>
      <c r="N19" s="724"/>
      <c r="O19" s="724"/>
      <c r="P19" s="724"/>
      <c r="Q19" s="724"/>
      <c r="R19" s="724"/>
      <c r="S19" s="725"/>
      <c r="T19" s="203"/>
      <c r="U19" s="516"/>
    </row>
    <row r="20" spans="1:21">
      <c r="A20" s="412" t="s">
        <v>120</v>
      </c>
      <c r="B20" s="138">
        <v>100984</v>
      </c>
      <c r="C20" s="151" t="s">
        <v>45</v>
      </c>
      <c r="D20" s="729" t="s">
        <v>198</v>
      </c>
      <c r="E20" s="730"/>
      <c r="F20" s="730"/>
      <c r="G20" s="730"/>
      <c r="H20" s="730"/>
      <c r="I20" s="730"/>
      <c r="J20" s="730"/>
      <c r="K20" s="730"/>
      <c r="L20" s="730"/>
      <c r="M20" s="730"/>
      <c r="N20" s="730"/>
      <c r="O20" s="730"/>
      <c r="P20" s="730"/>
      <c r="Q20" s="730"/>
      <c r="R20" s="730"/>
      <c r="S20" s="731"/>
      <c r="T20" s="206" t="s">
        <v>126</v>
      </c>
      <c r="U20" s="517">
        <v>1.8</v>
      </c>
    </row>
    <row r="21" spans="1:21">
      <c r="A21" s="518"/>
      <c r="B21" s="89"/>
      <c r="C21" s="99"/>
      <c r="D21" s="723" t="s">
        <v>178</v>
      </c>
      <c r="E21" s="724"/>
      <c r="F21" s="724"/>
      <c r="G21" s="724"/>
      <c r="H21" s="724"/>
      <c r="I21" s="724"/>
      <c r="J21" s="724"/>
      <c r="K21" s="724"/>
      <c r="L21" s="724"/>
      <c r="M21" s="724"/>
      <c r="N21" s="724"/>
      <c r="O21" s="724"/>
      <c r="P21" s="724"/>
      <c r="Q21" s="724"/>
      <c r="R21" s="724"/>
      <c r="S21" s="725"/>
      <c r="T21" s="100"/>
      <c r="U21" s="519"/>
    </row>
    <row r="22" spans="1:21">
      <c r="A22" s="518"/>
      <c r="B22" s="89"/>
      <c r="C22" s="91"/>
      <c r="D22" s="105"/>
      <c r="E22" s="106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9"/>
      <c r="S22" s="108"/>
      <c r="T22" s="103"/>
      <c r="U22" s="520"/>
    </row>
    <row r="23" spans="1:21">
      <c r="A23" s="521">
        <v>2</v>
      </c>
      <c r="B23" s="82"/>
      <c r="C23" s="110"/>
      <c r="D23" s="720" t="s">
        <v>136</v>
      </c>
      <c r="E23" s="721"/>
      <c r="F23" s="721"/>
      <c r="G23" s="721"/>
      <c r="H23" s="721"/>
      <c r="I23" s="721"/>
      <c r="J23" s="721"/>
      <c r="K23" s="721"/>
      <c r="L23" s="721"/>
      <c r="M23" s="721"/>
      <c r="N23" s="721"/>
      <c r="O23" s="721"/>
      <c r="P23" s="721"/>
      <c r="Q23" s="721"/>
      <c r="R23" s="721"/>
      <c r="S23" s="722"/>
      <c r="T23" s="111"/>
      <c r="U23" s="522"/>
    </row>
    <row r="24" spans="1:21">
      <c r="A24" s="414" t="s">
        <v>31</v>
      </c>
      <c r="B24" s="138" t="s">
        <v>137</v>
      </c>
      <c r="C24" s="138" t="s">
        <v>201</v>
      </c>
      <c r="D24" s="729" t="s">
        <v>138</v>
      </c>
      <c r="E24" s="730"/>
      <c r="F24" s="730"/>
      <c r="G24" s="730"/>
      <c r="H24" s="730"/>
      <c r="I24" s="730"/>
      <c r="J24" s="730"/>
      <c r="K24" s="730"/>
      <c r="L24" s="730"/>
      <c r="M24" s="730"/>
      <c r="N24" s="730"/>
      <c r="O24" s="730"/>
      <c r="P24" s="730"/>
      <c r="Q24" s="730"/>
      <c r="R24" s="730"/>
      <c r="S24" s="731"/>
      <c r="T24" s="102" t="s">
        <v>29</v>
      </c>
      <c r="U24" s="517">
        <v>693.94</v>
      </c>
    </row>
    <row r="25" spans="1:21">
      <c r="A25" s="523"/>
      <c r="B25" s="117"/>
      <c r="C25" s="104"/>
      <c r="D25" s="732" t="s">
        <v>180</v>
      </c>
      <c r="E25" s="733"/>
      <c r="F25" s="733"/>
      <c r="G25" s="733"/>
      <c r="H25" s="733"/>
      <c r="I25" s="733"/>
      <c r="J25" s="733"/>
      <c r="K25" s="733"/>
      <c r="L25" s="733"/>
      <c r="M25" s="733"/>
      <c r="N25" s="733"/>
      <c r="O25" s="733"/>
      <c r="P25" s="733"/>
      <c r="Q25" s="733"/>
      <c r="R25" s="733"/>
      <c r="S25" s="734"/>
      <c r="T25" s="208"/>
      <c r="U25" s="517"/>
    </row>
    <row r="26" spans="1:21">
      <c r="A26" s="523" t="s">
        <v>32</v>
      </c>
      <c r="B26" s="138">
        <v>96400</v>
      </c>
      <c r="C26" s="151" t="s">
        <v>45</v>
      </c>
      <c r="D26" s="732" t="s">
        <v>139</v>
      </c>
      <c r="E26" s="733"/>
      <c r="F26" s="733"/>
      <c r="G26" s="733"/>
      <c r="H26" s="733"/>
      <c r="I26" s="733"/>
      <c r="J26" s="733"/>
      <c r="K26" s="733"/>
      <c r="L26" s="733"/>
      <c r="M26" s="733"/>
      <c r="N26" s="733"/>
      <c r="O26" s="733"/>
      <c r="P26" s="733"/>
      <c r="Q26" s="733"/>
      <c r="R26" s="733"/>
      <c r="S26" s="734"/>
      <c r="T26" s="206" t="s">
        <v>126</v>
      </c>
      <c r="U26" s="517">
        <v>104.09</v>
      </c>
    </row>
    <row r="27" spans="1:21">
      <c r="A27" s="523"/>
      <c r="B27" s="117"/>
      <c r="C27" s="104"/>
      <c r="D27" s="732" t="s">
        <v>181</v>
      </c>
      <c r="E27" s="733"/>
      <c r="F27" s="733"/>
      <c r="G27" s="733"/>
      <c r="H27" s="733"/>
      <c r="I27" s="733"/>
      <c r="J27" s="733"/>
      <c r="K27" s="733"/>
      <c r="L27" s="733"/>
      <c r="M27" s="733"/>
      <c r="N27" s="733"/>
      <c r="O27" s="733"/>
      <c r="P27" s="733"/>
      <c r="Q27" s="733"/>
      <c r="R27" s="733"/>
      <c r="S27" s="734"/>
      <c r="T27" s="208"/>
      <c r="U27" s="517"/>
    </row>
    <row r="28" spans="1:21">
      <c r="A28" s="523" t="s">
        <v>34</v>
      </c>
      <c r="B28" s="138">
        <v>96396</v>
      </c>
      <c r="C28" s="151" t="s">
        <v>45</v>
      </c>
      <c r="D28" s="767" t="s">
        <v>140</v>
      </c>
      <c r="E28" s="739"/>
      <c r="F28" s="739"/>
      <c r="G28" s="739"/>
      <c r="H28" s="739"/>
      <c r="I28" s="739"/>
      <c r="J28" s="739"/>
      <c r="K28" s="739"/>
      <c r="L28" s="739"/>
      <c r="M28" s="739"/>
      <c r="N28" s="739"/>
      <c r="O28" s="739"/>
      <c r="P28" s="739"/>
      <c r="Q28" s="739"/>
      <c r="R28" s="739"/>
      <c r="S28" s="740"/>
      <c r="T28" s="206" t="s">
        <v>126</v>
      </c>
      <c r="U28" s="517">
        <v>104.09</v>
      </c>
    </row>
    <row r="29" spans="1:21">
      <c r="A29" s="524"/>
      <c r="B29" s="91"/>
      <c r="C29" s="91"/>
      <c r="D29" s="732" t="s">
        <v>181</v>
      </c>
      <c r="E29" s="733"/>
      <c r="F29" s="733"/>
      <c r="G29" s="733"/>
      <c r="H29" s="733"/>
      <c r="I29" s="733"/>
      <c r="J29" s="733"/>
      <c r="K29" s="733"/>
      <c r="L29" s="733"/>
      <c r="M29" s="733"/>
      <c r="N29" s="733"/>
      <c r="O29" s="733"/>
      <c r="P29" s="733"/>
      <c r="Q29" s="733"/>
      <c r="R29" s="733"/>
      <c r="S29" s="734"/>
      <c r="T29" s="203"/>
      <c r="U29" s="525"/>
    </row>
    <row r="30" spans="1:21">
      <c r="A30" s="524" t="s">
        <v>35</v>
      </c>
      <c r="B30" s="138">
        <v>95877</v>
      </c>
      <c r="C30" s="151" t="s">
        <v>45</v>
      </c>
      <c r="D30" s="738" t="s">
        <v>68</v>
      </c>
      <c r="E30" s="739"/>
      <c r="F30" s="739"/>
      <c r="G30" s="739"/>
      <c r="H30" s="739"/>
      <c r="I30" s="739"/>
      <c r="J30" s="739"/>
      <c r="K30" s="739"/>
      <c r="L30" s="739"/>
      <c r="M30" s="739"/>
      <c r="N30" s="739"/>
      <c r="O30" s="739"/>
      <c r="P30" s="739"/>
      <c r="Q30" s="739"/>
      <c r="R30" s="739"/>
      <c r="S30" s="740"/>
      <c r="T30" s="206" t="s">
        <v>155</v>
      </c>
      <c r="U30" s="525">
        <v>6245.5</v>
      </c>
    </row>
    <row r="31" spans="1:21" ht="45" customHeight="1">
      <c r="A31" s="524"/>
      <c r="B31" s="91"/>
      <c r="C31" s="91"/>
      <c r="D31" s="732" t="s">
        <v>4377</v>
      </c>
      <c r="E31" s="733"/>
      <c r="F31" s="733"/>
      <c r="G31" s="733"/>
      <c r="H31" s="733"/>
      <c r="I31" s="733"/>
      <c r="J31" s="733"/>
      <c r="K31" s="733"/>
      <c r="L31" s="733"/>
      <c r="M31" s="733"/>
      <c r="N31" s="733"/>
      <c r="O31" s="733"/>
      <c r="P31" s="733"/>
      <c r="Q31" s="733"/>
      <c r="R31" s="733"/>
      <c r="S31" s="734"/>
      <c r="T31" s="203"/>
      <c r="U31" s="525"/>
    </row>
    <row r="32" spans="1:21">
      <c r="A32" s="524" t="s">
        <v>37</v>
      </c>
      <c r="B32" s="138" t="s">
        <v>143</v>
      </c>
      <c r="C32" s="138" t="s">
        <v>201</v>
      </c>
      <c r="D32" s="738" t="s">
        <v>144</v>
      </c>
      <c r="E32" s="739"/>
      <c r="F32" s="739"/>
      <c r="G32" s="739"/>
      <c r="H32" s="739"/>
      <c r="I32" s="739"/>
      <c r="J32" s="739"/>
      <c r="K32" s="739"/>
      <c r="L32" s="739"/>
      <c r="M32" s="739"/>
      <c r="N32" s="739"/>
      <c r="O32" s="739"/>
      <c r="P32" s="739"/>
      <c r="Q32" s="739"/>
      <c r="R32" s="739"/>
      <c r="S32" s="740"/>
      <c r="T32" s="203" t="s">
        <v>29</v>
      </c>
      <c r="U32" s="525">
        <v>693.94</v>
      </c>
    </row>
    <row r="33" spans="1:21">
      <c r="A33" s="524"/>
      <c r="B33" s="91"/>
      <c r="C33" s="91"/>
      <c r="D33" s="732" t="s">
        <v>180</v>
      </c>
      <c r="E33" s="733"/>
      <c r="F33" s="733"/>
      <c r="G33" s="733"/>
      <c r="H33" s="733"/>
      <c r="I33" s="733"/>
      <c r="J33" s="733"/>
      <c r="K33" s="733"/>
      <c r="L33" s="733"/>
      <c r="M33" s="733"/>
      <c r="N33" s="733"/>
      <c r="O33" s="733"/>
      <c r="P33" s="733"/>
      <c r="Q33" s="733"/>
      <c r="R33" s="733"/>
      <c r="S33" s="734"/>
      <c r="T33" s="203"/>
      <c r="U33" s="525"/>
    </row>
    <row r="34" spans="1:21">
      <c r="A34" s="524" t="s">
        <v>99</v>
      </c>
      <c r="B34" s="138" t="s">
        <v>70</v>
      </c>
      <c r="C34" s="138" t="s">
        <v>201</v>
      </c>
      <c r="D34" s="723" t="s">
        <v>145</v>
      </c>
      <c r="E34" s="724"/>
      <c r="F34" s="724"/>
      <c r="G34" s="724"/>
      <c r="H34" s="724"/>
      <c r="I34" s="724"/>
      <c r="J34" s="724"/>
      <c r="K34" s="724"/>
      <c r="L34" s="724"/>
      <c r="M34" s="724"/>
      <c r="N34" s="724"/>
      <c r="O34" s="724"/>
      <c r="P34" s="724"/>
      <c r="Q34" s="724"/>
      <c r="R34" s="724"/>
      <c r="S34" s="725"/>
      <c r="T34" s="203" t="s">
        <v>29</v>
      </c>
      <c r="U34" s="525">
        <v>1387.88</v>
      </c>
    </row>
    <row r="35" spans="1:21">
      <c r="A35" s="524"/>
      <c r="B35" s="91"/>
      <c r="C35" s="91"/>
      <c r="D35" s="732" t="s">
        <v>182</v>
      </c>
      <c r="E35" s="733"/>
      <c r="F35" s="733"/>
      <c r="G35" s="733"/>
      <c r="H35" s="733"/>
      <c r="I35" s="733"/>
      <c r="J35" s="733"/>
      <c r="K35" s="733"/>
      <c r="L35" s="733"/>
      <c r="M35" s="733"/>
      <c r="N35" s="733"/>
      <c r="O35" s="733"/>
      <c r="P35" s="733"/>
      <c r="Q35" s="733"/>
      <c r="R35" s="733"/>
      <c r="S35" s="734"/>
      <c r="T35" s="203"/>
      <c r="U35" s="525"/>
    </row>
    <row r="36" spans="1:21">
      <c r="A36" s="524" t="s">
        <v>101</v>
      </c>
      <c r="B36" s="138">
        <v>95996</v>
      </c>
      <c r="C36" s="151" t="s">
        <v>45</v>
      </c>
      <c r="D36" s="723" t="s">
        <v>146</v>
      </c>
      <c r="E36" s="724"/>
      <c r="F36" s="724"/>
      <c r="G36" s="724"/>
      <c r="H36" s="724"/>
      <c r="I36" s="724"/>
      <c r="J36" s="724"/>
      <c r="K36" s="724"/>
      <c r="L36" s="724"/>
      <c r="M36" s="724"/>
      <c r="N36" s="724"/>
      <c r="O36" s="724"/>
      <c r="P36" s="724"/>
      <c r="Q36" s="724"/>
      <c r="R36" s="724"/>
      <c r="S36" s="725"/>
      <c r="T36" s="206" t="s">
        <v>126</v>
      </c>
      <c r="U36" s="525">
        <v>34.700000000000003</v>
      </c>
    </row>
    <row r="37" spans="1:21">
      <c r="A37" s="524"/>
      <c r="B37" s="91"/>
      <c r="C37" s="91"/>
      <c r="D37" s="732" t="s">
        <v>183</v>
      </c>
      <c r="E37" s="733"/>
      <c r="F37" s="733"/>
      <c r="G37" s="733"/>
      <c r="H37" s="733"/>
      <c r="I37" s="733"/>
      <c r="J37" s="733"/>
      <c r="K37" s="733"/>
      <c r="L37" s="733"/>
      <c r="M37" s="733"/>
      <c r="N37" s="733"/>
      <c r="O37" s="733"/>
      <c r="P37" s="733"/>
      <c r="Q37" s="733"/>
      <c r="R37" s="733"/>
      <c r="S37" s="734"/>
      <c r="T37" s="203"/>
      <c r="U37" s="525"/>
    </row>
    <row r="38" spans="1:21">
      <c r="A38" s="524" t="s">
        <v>102</v>
      </c>
      <c r="B38" s="138">
        <v>95995</v>
      </c>
      <c r="C38" s="151" t="s">
        <v>45</v>
      </c>
      <c r="D38" s="723" t="s">
        <v>151</v>
      </c>
      <c r="E38" s="724"/>
      <c r="F38" s="724"/>
      <c r="G38" s="724"/>
      <c r="H38" s="724"/>
      <c r="I38" s="724"/>
      <c r="J38" s="724"/>
      <c r="K38" s="724"/>
      <c r="L38" s="724"/>
      <c r="M38" s="724"/>
      <c r="N38" s="724"/>
      <c r="O38" s="724"/>
      <c r="P38" s="724"/>
      <c r="Q38" s="724"/>
      <c r="R38" s="724"/>
      <c r="S38" s="725"/>
      <c r="T38" s="206" t="s">
        <v>126</v>
      </c>
      <c r="U38" s="525">
        <v>34.700000000000003</v>
      </c>
    </row>
    <row r="39" spans="1:21">
      <c r="A39" s="524"/>
      <c r="B39" s="115"/>
      <c r="C39" s="104"/>
      <c r="D39" s="732" t="s">
        <v>183</v>
      </c>
      <c r="E39" s="733"/>
      <c r="F39" s="733"/>
      <c r="G39" s="733"/>
      <c r="H39" s="733"/>
      <c r="I39" s="733"/>
      <c r="J39" s="733"/>
      <c r="K39" s="733"/>
      <c r="L39" s="733"/>
      <c r="M39" s="733"/>
      <c r="N39" s="733"/>
      <c r="O39" s="733"/>
      <c r="P39" s="733"/>
      <c r="Q39" s="733"/>
      <c r="R39" s="733"/>
      <c r="S39" s="734"/>
      <c r="T39" s="206"/>
      <c r="U39" s="525"/>
    </row>
    <row r="40" spans="1:21">
      <c r="A40" s="524" t="s">
        <v>103</v>
      </c>
      <c r="B40" s="138" t="s">
        <v>157</v>
      </c>
      <c r="C40" s="138" t="s">
        <v>201</v>
      </c>
      <c r="D40" s="723" t="s">
        <v>158</v>
      </c>
      <c r="E40" s="724"/>
      <c r="F40" s="724"/>
      <c r="G40" s="724"/>
      <c r="H40" s="724"/>
      <c r="I40" s="724"/>
      <c r="J40" s="724"/>
      <c r="K40" s="724"/>
      <c r="L40" s="724"/>
      <c r="M40" s="724"/>
      <c r="N40" s="724"/>
      <c r="O40" s="724"/>
      <c r="P40" s="724"/>
      <c r="Q40" s="724"/>
      <c r="R40" s="724"/>
      <c r="S40" s="725"/>
      <c r="T40" s="206" t="s">
        <v>126</v>
      </c>
      <c r="U40" s="525">
        <v>6.72</v>
      </c>
    </row>
    <row r="41" spans="1:21">
      <c r="A41" s="524"/>
      <c r="B41" s="115"/>
      <c r="C41" s="104"/>
      <c r="D41" s="723" t="s">
        <v>184</v>
      </c>
      <c r="E41" s="724"/>
      <c r="F41" s="724"/>
      <c r="G41" s="724"/>
      <c r="H41" s="724"/>
      <c r="I41" s="724"/>
      <c r="J41" s="724"/>
      <c r="K41" s="724"/>
      <c r="L41" s="724"/>
      <c r="M41" s="724"/>
      <c r="N41" s="724"/>
      <c r="O41" s="724"/>
      <c r="P41" s="724"/>
      <c r="Q41" s="724"/>
      <c r="R41" s="724"/>
      <c r="S41" s="725"/>
      <c r="T41" s="206"/>
      <c r="U41" s="525"/>
    </row>
    <row r="42" spans="1:21">
      <c r="A42" s="524" t="s">
        <v>104</v>
      </c>
      <c r="B42" s="138" t="s">
        <v>161</v>
      </c>
      <c r="C42" s="138" t="s">
        <v>201</v>
      </c>
      <c r="D42" s="723" t="s">
        <v>162</v>
      </c>
      <c r="E42" s="724"/>
      <c r="F42" s="724"/>
      <c r="G42" s="724"/>
      <c r="H42" s="724"/>
      <c r="I42" s="724"/>
      <c r="J42" s="724"/>
      <c r="K42" s="724"/>
      <c r="L42" s="724"/>
      <c r="M42" s="724"/>
      <c r="N42" s="724"/>
      <c r="O42" s="724"/>
      <c r="P42" s="724"/>
      <c r="Q42" s="724"/>
      <c r="R42" s="724"/>
      <c r="S42" s="725"/>
      <c r="T42" s="206" t="s">
        <v>126</v>
      </c>
      <c r="U42" s="525">
        <v>10.08</v>
      </c>
    </row>
    <row r="43" spans="1:21">
      <c r="A43" s="524"/>
      <c r="B43" s="91"/>
      <c r="C43" s="91"/>
      <c r="D43" s="723" t="s">
        <v>185</v>
      </c>
      <c r="E43" s="724"/>
      <c r="F43" s="724"/>
      <c r="G43" s="724"/>
      <c r="H43" s="724"/>
      <c r="I43" s="724"/>
      <c r="J43" s="724"/>
      <c r="K43" s="724"/>
      <c r="L43" s="724"/>
      <c r="M43" s="724"/>
      <c r="N43" s="724"/>
      <c r="O43" s="724"/>
      <c r="P43" s="724"/>
      <c r="Q43" s="724"/>
      <c r="R43" s="724"/>
      <c r="S43" s="725"/>
      <c r="T43" s="203"/>
      <c r="U43" s="525"/>
    </row>
    <row r="44" spans="1:21">
      <c r="A44" s="524" t="s">
        <v>105</v>
      </c>
      <c r="B44" s="138" t="s">
        <v>163</v>
      </c>
      <c r="C44" s="138" t="s">
        <v>201</v>
      </c>
      <c r="D44" s="723" t="s">
        <v>164</v>
      </c>
      <c r="E44" s="724"/>
      <c r="F44" s="724"/>
      <c r="G44" s="724"/>
      <c r="H44" s="724"/>
      <c r="I44" s="724"/>
      <c r="J44" s="724"/>
      <c r="K44" s="724"/>
      <c r="L44" s="724"/>
      <c r="M44" s="724"/>
      <c r="N44" s="724"/>
      <c r="O44" s="724"/>
      <c r="P44" s="724"/>
      <c r="Q44" s="724"/>
      <c r="R44" s="724"/>
      <c r="S44" s="725"/>
      <c r="T44" s="203" t="s">
        <v>30</v>
      </c>
      <c r="U44" s="525">
        <v>168</v>
      </c>
    </row>
    <row r="45" spans="1:21">
      <c r="A45" s="524"/>
      <c r="B45" s="91"/>
      <c r="C45" s="91"/>
      <c r="D45" s="723" t="s">
        <v>186</v>
      </c>
      <c r="E45" s="724"/>
      <c r="F45" s="724"/>
      <c r="G45" s="724"/>
      <c r="H45" s="724"/>
      <c r="I45" s="724"/>
      <c r="J45" s="724"/>
      <c r="K45" s="724"/>
      <c r="L45" s="724"/>
      <c r="M45" s="724"/>
      <c r="N45" s="724"/>
      <c r="O45" s="724"/>
      <c r="P45" s="724"/>
      <c r="Q45" s="724"/>
      <c r="R45" s="724"/>
      <c r="S45" s="725"/>
      <c r="T45" s="203"/>
      <c r="U45" s="525"/>
    </row>
    <row r="46" spans="1:21">
      <c r="A46" s="524" t="s">
        <v>106</v>
      </c>
      <c r="B46" s="138" t="s">
        <v>165</v>
      </c>
      <c r="C46" s="138" t="s">
        <v>201</v>
      </c>
      <c r="D46" s="723" t="s">
        <v>166</v>
      </c>
      <c r="E46" s="724"/>
      <c r="F46" s="724"/>
      <c r="G46" s="724"/>
      <c r="H46" s="724"/>
      <c r="I46" s="724"/>
      <c r="J46" s="724"/>
      <c r="K46" s="724"/>
      <c r="L46" s="724"/>
      <c r="M46" s="724"/>
      <c r="N46" s="724"/>
      <c r="O46" s="724"/>
      <c r="P46" s="724"/>
      <c r="Q46" s="724"/>
      <c r="R46" s="724"/>
      <c r="S46" s="725"/>
      <c r="T46" s="203" t="s">
        <v>29</v>
      </c>
      <c r="U46" s="525">
        <v>193.44</v>
      </c>
    </row>
    <row r="47" spans="1:21">
      <c r="A47" s="524"/>
      <c r="B47" s="91"/>
      <c r="C47" s="91"/>
      <c r="D47" s="723" t="s">
        <v>187</v>
      </c>
      <c r="E47" s="724"/>
      <c r="F47" s="724"/>
      <c r="G47" s="724"/>
      <c r="H47" s="724"/>
      <c r="I47" s="724"/>
      <c r="J47" s="724"/>
      <c r="K47" s="724"/>
      <c r="L47" s="724"/>
      <c r="M47" s="724"/>
      <c r="N47" s="724"/>
      <c r="O47" s="724"/>
      <c r="P47" s="724"/>
      <c r="Q47" s="724"/>
      <c r="R47" s="724"/>
      <c r="S47" s="725"/>
      <c r="T47" s="203"/>
      <c r="U47" s="525"/>
    </row>
    <row r="48" spans="1:21">
      <c r="A48" s="524" t="s">
        <v>107</v>
      </c>
      <c r="B48" s="138">
        <v>94993</v>
      </c>
      <c r="C48" s="138" t="s">
        <v>45</v>
      </c>
      <c r="D48" s="726" t="s">
        <v>167</v>
      </c>
      <c r="E48" s="727"/>
      <c r="F48" s="727"/>
      <c r="G48" s="727"/>
      <c r="H48" s="727"/>
      <c r="I48" s="727"/>
      <c r="J48" s="727"/>
      <c r="K48" s="727"/>
      <c r="L48" s="727"/>
      <c r="M48" s="727"/>
      <c r="N48" s="727"/>
      <c r="O48" s="727"/>
      <c r="P48" s="727"/>
      <c r="Q48" s="727"/>
      <c r="R48" s="727"/>
      <c r="S48" s="728"/>
      <c r="T48" s="203" t="s">
        <v>29</v>
      </c>
      <c r="U48" s="525">
        <v>193.44</v>
      </c>
    </row>
    <row r="49" spans="1:21">
      <c r="A49" s="524"/>
      <c r="B49" s="91"/>
      <c r="C49" s="91"/>
      <c r="D49" s="723" t="s">
        <v>187</v>
      </c>
      <c r="E49" s="724"/>
      <c r="F49" s="724"/>
      <c r="G49" s="724"/>
      <c r="H49" s="724"/>
      <c r="I49" s="724"/>
      <c r="J49" s="724"/>
      <c r="K49" s="724"/>
      <c r="L49" s="724"/>
      <c r="M49" s="724"/>
      <c r="N49" s="724"/>
      <c r="O49" s="724"/>
      <c r="P49" s="724"/>
      <c r="Q49" s="724"/>
      <c r="R49" s="724"/>
      <c r="S49" s="725"/>
      <c r="T49" s="203"/>
      <c r="U49" s="525"/>
    </row>
    <row r="50" spans="1:21">
      <c r="A50" s="524" t="s">
        <v>108</v>
      </c>
      <c r="B50" s="138">
        <v>100984</v>
      </c>
      <c r="C50" s="151" t="s">
        <v>45</v>
      </c>
      <c r="D50" s="729" t="s">
        <v>198</v>
      </c>
      <c r="E50" s="730"/>
      <c r="F50" s="730"/>
      <c r="G50" s="730"/>
      <c r="H50" s="730"/>
      <c r="I50" s="730"/>
      <c r="J50" s="730"/>
      <c r="K50" s="730"/>
      <c r="L50" s="730"/>
      <c r="M50" s="730"/>
      <c r="N50" s="730"/>
      <c r="O50" s="730"/>
      <c r="P50" s="730"/>
      <c r="Q50" s="730"/>
      <c r="R50" s="730"/>
      <c r="S50" s="731"/>
      <c r="T50" s="206" t="s">
        <v>126</v>
      </c>
      <c r="U50" s="525">
        <v>277.58</v>
      </c>
    </row>
    <row r="51" spans="1:21">
      <c r="A51" s="524"/>
      <c r="B51" s="89"/>
      <c r="C51" s="99"/>
      <c r="D51" s="732" t="s">
        <v>200</v>
      </c>
      <c r="E51" s="733"/>
      <c r="F51" s="733"/>
      <c r="G51" s="733"/>
      <c r="H51" s="733"/>
      <c r="I51" s="733"/>
      <c r="J51" s="733"/>
      <c r="K51" s="733"/>
      <c r="L51" s="733"/>
      <c r="M51" s="733"/>
      <c r="N51" s="733"/>
      <c r="O51" s="733"/>
      <c r="P51" s="733"/>
      <c r="Q51" s="733"/>
      <c r="R51" s="733"/>
      <c r="S51" s="734"/>
      <c r="T51" s="100"/>
      <c r="U51" s="525"/>
    </row>
    <row r="52" spans="1:21">
      <c r="A52" s="524" t="s">
        <v>4378</v>
      </c>
      <c r="B52" s="89" t="s">
        <v>4371</v>
      </c>
      <c r="C52" s="138" t="s">
        <v>201</v>
      </c>
      <c r="D52" s="732" t="s">
        <v>4372</v>
      </c>
      <c r="E52" s="733"/>
      <c r="F52" s="733"/>
      <c r="G52" s="733"/>
      <c r="H52" s="733"/>
      <c r="I52" s="733"/>
      <c r="J52" s="733"/>
      <c r="K52" s="733"/>
      <c r="L52" s="733"/>
      <c r="M52" s="733"/>
      <c r="N52" s="733"/>
      <c r="O52" s="733"/>
      <c r="P52" s="733"/>
      <c r="Q52" s="733"/>
      <c r="R52" s="733"/>
      <c r="S52" s="734"/>
      <c r="T52" s="100" t="s">
        <v>126</v>
      </c>
      <c r="U52" s="525">
        <v>346.97</v>
      </c>
    </row>
    <row r="53" spans="1:21">
      <c r="A53" s="524"/>
      <c r="B53" s="89"/>
      <c r="C53" s="99"/>
      <c r="D53" s="764" t="s">
        <v>4379</v>
      </c>
      <c r="E53" s="765"/>
      <c r="F53" s="765"/>
      <c r="G53" s="765"/>
      <c r="H53" s="765"/>
      <c r="I53" s="765"/>
      <c r="J53" s="765"/>
      <c r="K53" s="765"/>
      <c r="L53" s="765"/>
      <c r="M53" s="765"/>
      <c r="N53" s="765"/>
      <c r="O53" s="765"/>
      <c r="P53" s="765"/>
      <c r="Q53" s="765"/>
      <c r="R53" s="765"/>
      <c r="S53" s="766"/>
      <c r="T53" s="100"/>
      <c r="U53" s="525"/>
    </row>
    <row r="54" spans="1:21">
      <c r="A54" s="524" t="s">
        <v>4388</v>
      </c>
      <c r="B54" s="194">
        <v>94294</v>
      </c>
      <c r="C54" s="151" t="s">
        <v>45</v>
      </c>
      <c r="D54" s="732" t="s">
        <v>4385</v>
      </c>
      <c r="E54" s="733"/>
      <c r="F54" s="733"/>
      <c r="G54" s="733"/>
      <c r="H54" s="733"/>
      <c r="I54" s="733"/>
      <c r="J54" s="733"/>
      <c r="K54" s="733"/>
      <c r="L54" s="733"/>
      <c r="M54" s="733"/>
      <c r="N54" s="733"/>
      <c r="O54" s="733"/>
      <c r="P54" s="733"/>
      <c r="Q54" s="733"/>
      <c r="R54" s="733"/>
      <c r="S54" s="734"/>
      <c r="T54" s="100" t="s">
        <v>30</v>
      </c>
      <c r="U54" s="525">
        <v>168</v>
      </c>
    </row>
    <row r="55" spans="1:21">
      <c r="A55" s="524"/>
      <c r="B55" s="89"/>
      <c r="C55" s="99"/>
      <c r="D55" s="764" t="s">
        <v>4389</v>
      </c>
      <c r="E55" s="765"/>
      <c r="F55" s="765"/>
      <c r="G55" s="765"/>
      <c r="H55" s="765"/>
      <c r="I55" s="765"/>
      <c r="J55" s="765"/>
      <c r="K55" s="765"/>
      <c r="L55" s="765"/>
      <c r="M55" s="765"/>
      <c r="N55" s="765"/>
      <c r="O55" s="765"/>
      <c r="P55" s="765"/>
      <c r="Q55" s="765"/>
      <c r="R55" s="765"/>
      <c r="S55" s="766"/>
      <c r="T55" s="100"/>
      <c r="U55" s="525"/>
    </row>
    <row r="56" spans="1:21">
      <c r="A56" s="524" t="s">
        <v>4399</v>
      </c>
      <c r="B56" s="194">
        <v>2003850</v>
      </c>
      <c r="C56" s="151" t="s">
        <v>205</v>
      </c>
      <c r="D56" s="732" t="s">
        <v>4397</v>
      </c>
      <c r="E56" s="733"/>
      <c r="F56" s="733"/>
      <c r="G56" s="733"/>
      <c r="H56" s="733"/>
      <c r="I56" s="733"/>
      <c r="J56" s="733"/>
      <c r="K56" s="733"/>
      <c r="L56" s="733"/>
      <c r="M56" s="733"/>
      <c r="N56" s="733"/>
      <c r="O56" s="733"/>
      <c r="P56" s="733"/>
      <c r="Q56" s="733"/>
      <c r="R56" s="733"/>
      <c r="S56" s="734"/>
      <c r="T56" s="100" t="s">
        <v>126</v>
      </c>
      <c r="U56" s="525">
        <v>9.67</v>
      </c>
    </row>
    <row r="57" spans="1:21">
      <c r="A57" s="524"/>
      <c r="B57" s="89"/>
      <c r="C57" s="99"/>
      <c r="D57" s="732" t="s">
        <v>4400</v>
      </c>
      <c r="E57" s="733"/>
      <c r="F57" s="733"/>
      <c r="G57" s="733"/>
      <c r="H57" s="733"/>
      <c r="I57" s="733"/>
      <c r="J57" s="733"/>
      <c r="K57" s="733"/>
      <c r="L57" s="733"/>
      <c r="M57" s="733"/>
      <c r="N57" s="733"/>
      <c r="O57" s="733"/>
      <c r="P57" s="733"/>
      <c r="Q57" s="733"/>
      <c r="R57" s="733"/>
      <c r="S57" s="734"/>
      <c r="T57" s="100"/>
      <c r="U57" s="525"/>
    </row>
    <row r="58" spans="1:21">
      <c r="A58" s="524"/>
      <c r="B58" s="91"/>
      <c r="C58" s="91"/>
      <c r="D58" s="735"/>
      <c r="E58" s="736"/>
      <c r="F58" s="736"/>
      <c r="G58" s="736"/>
      <c r="H58" s="736"/>
      <c r="I58" s="736"/>
      <c r="J58" s="736"/>
      <c r="K58" s="736"/>
      <c r="L58" s="736"/>
      <c r="M58" s="736"/>
      <c r="N58" s="736"/>
      <c r="O58" s="736"/>
      <c r="P58" s="736"/>
      <c r="Q58" s="736"/>
      <c r="R58" s="736"/>
      <c r="S58" s="737"/>
      <c r="T58" s="203"/>
      <c r="U58" s="525"/>
    </row>
    <row r="59" spans="1:21">
      <c r="A59" s="407">
        <v>3</v>
      </c>
      <c r="B59" s="183"/>
      <c r="C59" s="183"/>
      <c r="D59" s="720" t="s">
        <v>152</v>
      </c>
      <c r="E59" s="721"/>
      <c r="F59" s="721"/>
      <c r="G59" s="721"/>
      <c r="H59" s="721"/>
      <c r="I59" s="721"/>
      <c r="J59" s="721"/>
      <c r="K59" s="721"/>
      <c r="L59" s="721"/>
      <c r="M59" s="721"/>
      <c r="N59" s="721"/>
      <c r="O59" s="721"/>
      <c r="P59" s="721"/>
      <c r="Q59" s="721"/>
      <c r="R59" s="721"/>
      <c r="S59" s="722"/>
      <c r="T59" s="183"/>
      <c r="U59" s="526"/>
    </row>
    <row r="60" spans="1:21">
      <c r="A60" s="414" t="s">
        <v>38</v>
      </c>
      <c r="B60" s="138" t="s">
        <v>153</v>
      </c>
      <c r="C60" s="138" t="s">
        <v>201</v>
      </c>
      <c r="D60" s="732" t="s">
        <v>154</v>
      </c>
      <c r="E60" s="733"/>
      <c r="F60" s="733"/>
      <c r="G60" s="733"/>
      <c r="H60" s="733"/>
      <c r="I60" s="733"/>
      <c r="J60" s="733"/>
      <c r="K60" s="733"/>
      <c r="L60" s="733"/>
      <c r="M60" s="733"/>
      <c r="N60" s="733"/>
      <c r="O60" s="733"/>
      <c r="P60" s="733"/>
      <c r="Q60" s="733"/>
      <c r="R60" s="733"/>
      <c r="S60" s="734"/>
      <c r="T60" s="112" t="s">
        <v>29</v>
      </c>
      <c r="U60" s="527">
        <v>518.38</v>
      </c>
    </row>
    <row r="61" spans="1:21">
      <c r="A61" s="528"/>
      <c r="B61" s="114"/>
      <c r="C61" s="90"/>
      <c r="D61" s="732" t="s">
        <v>188</v>
      </c>
      <c r="E61" s="733"/>
      <c r="F61" s="733"/>
      <c r="G61" s="733"/>
      <c r="H61" s="733"/>
      <c r="I61" s="733"/>
      <c r="J61" s="733"/>
      <c r="K61" s="733"/>
      <c r="L61" s="733"/>
      <c r="M61" s="733"/>
      <c r="N61" s="733"/>
      <c r="O61" s="733"/>
      <c r="P61" s="733"/>
      <c r="Q61" s="733"/>
      <c r="R61" s="733"/>
      <c r="S61" s="734"/>
      <c r="T61" s="113"/>
      <c r="U61" s="529"/>
    </row>
    <row r="62" spans="1:21">
      <c r="A62" s="411" t="s">
        <v>39</v>
      </c>
      <c r="B62" s="138" t="s">
        <v>70</v>
      </c>
      <c r="C62" s="138" t="s">
        <v>201</v>
      </c>
      <c r="D62" s="723" t="s">
        <v>145</v>
      </c>
      <c r="E62" s="724"/>
      <c r="F62" s="724"/>
      <c r="G62" s="724"/>
      <c r="H62" s="724"/>
      <c r="I62" s="724"/>
      <c r="J62" s="724"/>
      <c r="K62" s="724"/>
      <c r="L62" s="724"/>
      <c r="M62" s="724"/>
      <c r="N62" s="724"/>
      <c r="O62" s="724"/>
      <c r="P62" s="724"/>
      <c r="Q62" s="724"/>
      <c r="R62" s="724"/>
      <c r="S62" s="725"/>
      <c r="T62" s="203" t="s">
        <v>29</v>
      </c>
      <c r="U62" s="530">
        <v>518.38</v>
      </c>
    </row>
    <row r="63" spans="1:21">
      <c r="A63" s="531"/>
      <c r="B63" s="210"/>
      <c r="C63" s="211"/>
      <c r="D63" s="732" t="s">
        <v>188</v>
      </c>
      <c r="E63" s="733"/>
      <c r="F63" s="733"/>
      <c r="G63" s="733"/>
      <c r="H63" s="733"/>
      <c r="I63" s="733"/>
      <c r="J63" s="733"/>
      <c r="K63" s="733"/>
      <c r="L63" s="733"/>
      <c r="M63" s="733"/>
      <c r="N63" s="733"/>
      <c r="O63" s="733"/>
      <c r="P63" s="733"/>
      <c r="Q63" s="733"/>
      <c r="R63" s="733"/>
      <c r="S63" s="734"/>
      <c r="T63" s="212"/>
      <c r="U63" s="529"/>
    </row>
    <row r="64" spans="1:21">
      <c r="A64" s="531" t="s">
        <v>40</v>
      </c>
      <c r="B64" s="138">
        <v>95995</v>
      </c>
      <c r="C64" s="151" t="s">
        <v>45</v>
      </c>
      <c r="D64" s="723" t="s">
        <v>151</v>
      </c>
      <c r="E64" s="724"/>
      <c r="F64" s="724"/>
      <c r="G64" s="724"/>
      <c r="H64" s="724"/>
      <c r="I64" s="724"/>
      <c r="J64" s="724"/>
      <c r="K64" s="724"/>
      <c r="L64" s="724"/>
      <c r="M64" s="724"/>
      <c r="N64" s="724"/>
      <c r="O64" s="724"/>
      <c r="P64" s="724"/>
      <c r="Q64" s="724"/>
      <c r="R64" s="724"/>
      <c r="S64" s="725"/>
      <c r="T64" s="206" t="s">
        <v>126</v>
      </c>
      <c r="U64" s="529">
        <v>25.92</v>
      </c>
    </row>
    <row r="65" spans="1:21">
      <c r="A65" s="531"/>
      <c r="B65" s="210"/>
      <c r="C65" s="211"/>
      <c r="D65" s="732" t="s">
        <v>189</v>
      </c>
      <c r="E65" s="733"/>
      <c r="F65" s="733"/>
      <c r="G65" s="733"/>
      <c r="H65" s="733"/>
      <c r="I65" s="733"/>
      <c r="J65" s="733"/>
      <c r="K65" s="733"/>
      <c r="L65" s="733"/>
      <c r="M65" s="733"/>
      <c r="N65" s="733"/>
      <c r="O65" s="733"/>
      <c r="P65" s="733"/>
      <c r="Q65" s="733"/>
      <c r="R65" s="733"/>
      <c r="S65" s="734"/>
      <c r="T65" s="212"/>
      <c r="U65" s="529"/>
    </row>
    <row r="66" spans="1:21">
      <c r="A66" s="531" t="s">
        <v>41</v>
      </c>
      <c r="B66" s="138">
        <v>95877</v>
      </c>
      <c r="C66" s="151" t="s">
        <v>45</v>
      </c>
      <c r="D66" s="723" t="s">
        <v>117</v>
      </c>
      <c r="E66" s="724"/>
      <c r="F66" s="724"/>
      <c r="G66" s="724"/>
      <c r="H66" s="724"/>
      <c r="I66" s="724"/>
      <c r="J66" s="724"/>
      <c r="K66" s="724"/>
      <c r="L66" s="724"/>
      <c r="M66" s="724"/>
      <c r="N66" s="724"/>
      <c r="O66" s="724"/>
      <c r="P66" s="724"/>
      <c r="Q66" s="724"/>
      <c r="R66" s="724"/>
      <c r="S66" s="725"/>
      <c r="T66" s="206" t="s">
        <v>155</v>
      </c>
      <c r="U66" s="529">
        <v>259.2</v>
      </c>
    </row>
    <row r="67" spans="1:21">
      <c r="A67" s="411"/>
      <c r="B67" s="154"/>
      <c r="C67" s="151"/>
      <c r="D67" s="732" t="s">
        <v>190</v>
      </c>
      <c r="E67" s="733"/>
      <c r="F67" s="733"/>
      <c r="G67" s="733"/>
      <c r="H67" s="733"/>
      <c r="I67" s="733"/>
      <c r="J67" s="733"/>
      <c r="K67" s="733"/>
      <c r="L67" s="733"/>
      <c r="M67" s="733"/>
      <c r="N67" s="733"/>
      <c r="O67" s="733"/>
      <c r="P67" s="733"/>
      <c r="Q67" s="733"/>
      <c r="R67" s="733"/>
      <c r="S67" s="734"/>
      <c r="T67" s="212"/>
      <c r="U67" s="529"/>
    </row>
    <row r="68" spans="1:21">
      <c r="A68" s="531" t="s">
        <v>141</v>
      </c>
      <c r="B68" s="138">
        <v>100984</v>
      </c>
      <c r="C68" s="151" t="s">
        <v>45</v>
      </c>
      <c r="D68" s="729" t="s">
        <v>198</v>
      </c>
      <c r="E68" s="730"/>
      <c r="F68" s="730"/>
      <c r="G68" s="730"/>
      <c r="H68" s="730"/>
      <c r="I68" s="730"/>
      <c r="J68" s="730"/>
      <c r="K68" s="730"/>
      <c r="L68" s="730"/>
      <c r="M68" s="730"/>
      <c r="N68" s="730"/>
      <c r="O68" s="730"/>
      <c r="P68" s="730"/>
      <c r="Q68" s="730"/>
      <c r="R68" s="730"/>
      <c r="S68" s="731"/>
      <c r="T68" s="206" t="s">
        <v>126</v>
      </c>
      <c r="U68" s="525">
        <v>25.92</v>
      </c>
    </row>
    <row r="69" spans="1:21">
      <c r="A69" s="531"/>
      <c r="B69" s="89"/>
      <c r="C69" s="99"/>
      <c r="D69" s="732" t="s">
        <v>189</v>
      </c>
      <c r="E69" s="733"/>
      <c r="F69" s="733"/>
      <c r="G69" s="733"/>
      <c r="H69" s="733"/>
      <c r="I69" s="733"/>
      <c r="J69" s="733"/>
      <c r="K69" s="733"/>
      <c r="L69" s="733"/>
      <c r="M69" s="733"/>
      <c r="N69" s="733"/>
      <c r="O69" s="733"/>
      <c r="P69" s="733"/>
      <c r="Q69" s="733"/>
      <c r="R69" s="733"/>
      <c r="S69" s="734"/>
      <c r="T69" s="100"/>
      <c r="U69" s="525"/>
    </row>
    <row r="70" spans="1:21">
      <c r="A70" s="531"/>
      <c r="B70" s="211"/>
      <c r="C70" s="211"/>
      <c r="D70" s="761"/>
      <c r="E70" s="761"/>
      <c r="F70" s="761"/>
      <c r="G70" s="761"/>
      <c r="H70" s="761"/>
      <c r="I70" s="761"/>
      <c r="J70" s="761"/>
      <c r="K70" s="761"/>
      <c r="L70" s="761"/>
      <c r="M70" s="761"/>
      <c r="N70" s="761"/>
      <c r="O70" s="761"/>
      <c r="P70" s="761"/>
      <c r="Q70" s="761"/>
      <c r="R70" s="761"/>
      <c r="S70" s="761"/>
      <c r="T70" s="212"/>
      <c r="U70" s="529"/>
    </row>
    <row r="71" spans="1:21">
      <c r="A71" s="531"/>
      <c r="B71" s="211"/>
      <c r="C71" s="211"/>
      <c r="D71" s="762"/>
      <c r="E71" s="762"/>
      <c r="F71" s="762"/>
      <c r="G71" s="762"/>
      <c r="H71" s="762"/>
      <c r="I71" s="762"/>
      <c r="J71" s="762"/>
      <c r="K71" s="762"/>
      <c r="L71" s="762"/>
      <c r="M71" s="762"/>
      <c r="N71" s="762"/>
      <c r="O71" s="762"/>
      <c r="P71" s="762"/>
      <c r="Q71" s="762"/>
      <c r="R71" s="762"/>
      <c r="S71" s="762"/>
      <c r="T71" s="212"/>
      <c r="U71" s="529"/>
    </row>
    <row r="72" spans="1:21">
      <c r="A72" s="407">
        <v>4</v>
      </c>
      <c r="B72" s="183"/>
      <c r="C72" s="183"/>
      <c r="D72" s="720" t="s">
        <v>169</v>
      </c>
      <c r="E72" s="721"/>
      <c r="F72" s="721"/>
      <c r="G72" s="721"/>
      <c r="H72" s="721"/>
      <c r="I72" s="721"/>
      <c r="J72" s="721"/>
      <c r="K72" s="721"/>
      <c r="L72" s="721"/>
      <c r="M72" s="721"/>
      <c r="N72" s="721"/>
      <c r="O72" s="721"/>
      <c r="P72" s="721"/>
      <c r="Q72" s="721"/>
      <c r="R72" s="721"/>
      <c r="S72" s="721"/>
      <c r="T72" s="722"/>
      <c r="U72" s="526"/>
    </row>
    <row r="73" spans="1:21">
      <c r="A73" s="414" t="s">
        <v>42</v>
      </c>
      <c r="B73" s="138" t="s">
        <v>170</v>
      </c>
      <c r="C73" s="138" t="s">
        <v>201</v>
      </c>
      <c r="D73" s="719" t="s">
        <v>171</v>
      </c>
      <c r="E73" s="719"/>
      <c r="F73" s="719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203" t="s">
        <v>29</v>
      </c>
      <c r="U73" s="529">
        <v>80.099999999999994</v>
      </c>
    </row>
    <row r="74" spans="1:21">
      <c r="A74" s="532"/>
      <c r="B74" s="213"/>
      <c r="C74" s="213"/>
      <c r="D74" s="718" t="s">
        <v>191</v>
      </c>
      <c r="E74" s="718"/>
      <c r="F74" s="718"/>
      <c r="G74" s="718"/>
      <c r="H74" s="718"/>
      <c r="I74" s="718"/>
      <c r="J74" s="718"/>
      <c r="K74" s="718"/>
      <c r="L74" s="718"/>
      <c r="M74" s="718"/>
      <c r="N74" s="718"/>
      <c r="O74" s="718"/>
      <c r="P74" s="718"/>
      <c r="Q74" s="718"/>
      <c r="R74" s="718"/>
      <c r="S74" s="718"/>
      <c r="T74" s="212"/>
      <c r="U74" s="529"/>
    </row>
    <row r="75" spans="1:21">
      <c r="A75" s="409" t="s">
        <v>43</v>
      </c>
      <c r="B75" s="138">
        <v>13521</v>
      </c>
      <c r="C75" s="138" t="s">
        <v>65</v>
      </c>
      <c r="D75" s="719" t="s">
        <v>172</v>
      </c>
      <c r="E75" s="719"/>
      <c r="F75" s="719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212" t="s">
        <v>64</v>
      </c>
      <c r="U75" s="529">
        <v>3</v>
      </c>
    </row>
    <row r="76" spans="1:21">
      <c r="A76" s="532"/>
      <c r="B76" s="213"/>
      <c r="C76" s="213"/>
      <c r="D76" s="718" t="s">
        <v>192</v>
      </c>
      <c r="E76" s="718"/>
      <c r="F76" s="718"/>
      <c r="G76" s="718"/>
      <c r="H76" s="718"/>
      <c r="I76" s="718"/>
      <c r="J76" s="718"/>
      <c r="K76" s="718"/>
      <c r="L76" s="718"/>
      <c r="M76" s="718"/>
      <c r="N76" s="718"/>
      <c r="O76" s="718"/>
      <c r="P76" s="718"/>
      <c r="Q76" s="718"/>
      <c r="R76" s="718"/>
      <c r="S76" s="718"/>
      <c r="T76" s="212"/>
      <c r="U76" s="529"/>
    </row>
    <row r="77" spans="1:21">
      <c r="A77" s="409" t="s">
        <v>44</v>
      </c>
      <c r="B77" s="138" t="s">
        <v>173</v>
      </c>
      <c r="C77" s="138" t="s">
        <v>201</v>
      </c>
      <c r="D77" s="719" t="s">
        <v>174</v>
      </c>
      <c r="E77" s="719"/>
      <c r="F77" s="719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203" t="s">
        <v>29</v>
      </c>
      <c r="U77" s="529">
        <v>0.27</v>
      </c>
    </row>
    <row r="78" spans="1:21">
      <c r="A78" s="532"/>
      <c r="B78" s="213"/>
      <c r="C78" s="213"/>
      <c r="D78" s="718" t="s">
        <v>193</v>
      </c>
      <c r="E78" s="718"/>
      <c r="F78" s="718"/>
      <c r="G78" s="718"/>
      <c r="H78" s="718"/>
      <c r="I78" s="718"/>
      <c r="J78" s="718"/>
      <c r="K78" s="718"/>
      <c r="L78" s="718"/>
      <c r="M78" s="718"/>
      <c r="N78" s="718"/>
      <c r="O78" s="718"/>
      <c r="P78" s="718"/>
      <c r="Q78" s="718"/>
      <c r="R78" s="718"/>
      <c r="S78" s="718"/>
      <c r="T78" s="203"/>
      <c r="U78" s="529"/>
    </row>
    <row r="79" spans="1:21">
      <c r="A79" s="409" t="s">
        <v>156</v>
      </c>
      <c r="B79" s="138" t="s">
        <v>175</v>
      </c>
      <c r="C79" s="138" t="s">
        <v>201</v>
      </c>
      <c r="D79" s="719" t="s">
        <v>176</v>
      </c>
      <c r="E79" s="719"/>
      <c r="F79" s="719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212" t="s">
        <v>51</v>
      </c>
      <c r="U79" s="529">
        <v>16.2</v>
      </c>
    </row>
    <row r="80" spans="1:21">
      <c r="A80" s="532"/>
      <c r="B80" s="213"/>
      <c r="C80" s="213"/>
      <c r="D80" s="763" t="s">
        <v>194</v>
      </c>
      <c r="E80" s="763"/>
      <c r="F80" s="763"/>
      <c r="G80" s="763"/>
      <c r="H80" s="763"/>
      <c r="I80" s="763"/>
      <c r="J80" s="763"/>
      <c r="K80" s="763"/>
      <c r="L80" s="763"/>
      <c r="M80" s="763"/>
      <c r="N80" s="763"/>
      <c r="O80" s="763"/>
      <c r="P80" s="763"/>
      <c r="Q80" s="763"/>
      <c r="R80" s="763"/>
      <c r="S80" s="763"/>
      <c r="T80" s="212"/>
      <c r="U80" s="529"/>
    </row>
    <row r="81" spans="1:21">
      <c r="A81" s="533"/>
      <c r="B81" s="534"/>
      <c r="C81" s="534"/>
      <c r="D81" s="534"/>
      <c r="E81" s="534"/>
      <c r="F81" s="534"/>
      <c r="G81" s="534"/>
      <c r="H81" s="534"/>
      <c r="I81" s="534"/>
      <c r="J81" s="534"/>
      <c r="K81" s="534"/>
      <c r="L81" s="534"/>
      <c r="M81" s="534"/>
      <c r="N81" s="534"/>
      <c r="O81" s="534"/>
      <c r="P81" s="534"/>
      <c r="Q81" s="534"/>
      <c r="R81" s="534"/>
      <c r="S81" s="534"/>
      <c r="T81" s="534"/>
      <c r="U81" s="535"/>
    </row>
    <row r="82" spans="1:21">
      <c r="A82" s="533"/>
      <c r="B82" s="534"/>
      <c r="C82" s="534"/>
      <c r="D82" s="534"/>
      <c r="E82" s="534"/>
      <c r="F82" s="534"/>
      <c r="G82" s="534"/>
      <c r="H82" s="534"/>
      <c r="I82" s="534"/>
      <c r="J82" s="534"/>
      <c r="K82" s="534"/>
      <c r="L82" s="534"/>
      <c r="M82" s="534"/>
      <c r="N82" s="534"/>
      <c r="O82" s="534"/>
      <c r="P82" s="534"/>
      <c r="Q82" s="534"/>
      <c r="R82" s="534"/>
      <c r="S82" s="534"/>
      <c r="T82" s="534"/>
      <c r="U82" s="535"/>
    </row>
    <row r="83" spans="1:21">
      <c r="A83" s="533"/>
      <c r="B83" s="534"/>
      <c r="C83" s="534"/>
      <c r="D83" s="534"/>
      <c r="E83" s="534"/>
      <c r="F83" s="534"/>
      <c r="G83" s="534"/>
      <c r="H83" s="534"/>
      <c r="I83" s="534"/>
      <c r="J83" s="534"/>
      <c r="K83" s="534"/>
      <c r="L83" s="534"/>
      <c r="M83" s="534"/>
      <c r="N83" s="534"/>
      <c r="O83" s="534"/>
      <c r="P83" s="534"/>
      <c r="Q83" s="534"/>
      <c r="R83" s="534"/>
      <c r="S83" s="534"/>
      <c r="T83" s="534"/>
      <c r="U83" s="535"/>
    </row>
    <row r="84" spans="1:21">
      <c r="A84" s="533"/>
      <c r="B84" s="534"/>
      <c r="C84" s="534"/>
      <c r="D84" s="534"/>
      <c r="E84" s="534"/>
      <c r="F84" s="534"/>
      <c r="G84" s="534"/>
      <c r="H84" s="534"/>
      <c r="I84" s="534"/>
      <c r="J84" s="534"/>
      <c r="K84" s="534"/>
      <c r="L84" s="534"/>
      <c r="M84" s="534"/>
      <c r="N84" s="534"/>
      <c r="O84" s="534"/>
      <c r="P84" s="534"/>
      <c r="Q84" s="534"/>
      <c r="R84" s="534"/>
      <c r="S84" s="534"/>
      <c r="T84" s="534"/>
      <c r="U84" s="535"/>
    </row>
    <row r="85" spans="1:21">
      <c r="A85" s="533"/>
      <c r="B85" s="534"/>
      <c r="C85" s="534"/>
      <c r="D85" s="534"/>
      <c r="E85" s="534"/>
      <c r="F85" s="534"/>
      <c r="G85" s="534"/>
      <c r="H85" s="534"/>
      <c r="I85" s="534"/>
      <c r="J85" s="534"/>
      <c r="K85" s="534"/>
      <c r="L85" s="534"/>
      <c r="M85" s="534"/>
      <c r="N85" s="534"/>
      <c r="O85" s="534"/>
      <c r="P85" s="534"/>
      <c r="Q85" s="534"/>
      <c r="R85" s="534"/>
      <c r="S85" s="534"/>
      <c r="T85" s="534"/>
      <c r="U85" s="535"/>
    </row>
    <row r="86" spans="1:21">
      <c r="A86" s="533"/>
      <c r="B86" s="534"/>
      <c r="C86" s="534"/>
      <c r="D86" s="534"/>
      <c r="E86" s="534"/>
      <c r="F86" s="534"/>
      <c r="G86" s="534"/>
      <c r="H86" s="534"/>
      <c r="I86" s="771" t="s">
        <v>4404</v>
      </c>
      <c r="J86" s="771"/>
      <c r="K86" s="771"/>
      <c r="L86" s="771"/>
      <c r="M86" s="771"/>
      <c r="N86" s="771"/>
      <c r="O86" s="534"/>
      <c r="P86" s="534"/>
      <c r="Q86" s="534"/>
      <c r="R86" s="534"/>
      <c r="S86" s="534"/>
      <c r="T86" s="534"/>
      <c r="U86" s="535"/>
    </row>
    <row r="87" spans="1:21">
      <c r="A87" s="533"/>
      <c r="B87" s="534"/>
      <c r="C87" s="534"/>
      <c r="D87" s="534"/>
      <c r="E87" s="534"/>
      <c r="F87" s="534"/>
      <c r="G87" s="534"/>
      <c r="H87" s="534"/>
      <c r="I87" s="771" t="s">
        <v>124</v>
      </c>
      <c r="J87" s="771"/>
      <c r="K87" s="771"/>
      <c r="L87" s="771"/>
      <c r="M87" s="771"/>
      <c r="N87" s="771"/>
      <c r="O87" s="534"/>
      <c r="P87" s="534"/>
      <c r="Q87" s="534"/>
      <c r="R87" s="534"/>
      <c r="S87" s="534"/>
      <c r="T87" s="534"/>
      <c r="U87" s="535"/>
    </row>
    <row r="88" spans="1:21">
      <c r="A88" s="533"/>
      <c r="B88" s="534"/>
      <c r="C88" s="534"/>
      <c r="D88" s="534"/>
      <c r="E88" s="534"/>
      <c r="F88" s="534"/>
      <c r="G88" s="534"/>
      <c r="H88" s="534"/>
      <c r="I88" s="771" t="s">
        <v>4405</v>
      </c>
      <c r="J88" s="771"/>
      <c r="K88" s="771"/>
      <c r="L88" s="771"/>
      <c r="M88" s="771"/>
      <c r="N88" s="771"/>
      <c r="O88" s="534"/>
      <c r="P88" s="534"/>
      <c r="Q88" s="534"/>
      <c r="R88" s="534"/>
      <c r="S88" s="534"/>
      <c r="T88" s="534"/>
      <c r="U88" s="535"/>
    </row>
    <row r="89" spans="1:21" ht="15" thickBot="1">
      <c r="A89" s="536"/>
      <c r="B89" s="537"/>
      <c r="C89" s="537"/>
      <c r="D89" s="537"/>
      <c r="E89" s="537"/>
      <c r="F89" s="537"/>
      <c r="G89" s="537"/>
      <c r="H89" s="537"/>
      <c r="I89" s="537"/>
      <c r="J89" s="537"/>
      <c r="K89" s="537"/>
      <c r="L89" s="537"/>
      <c r="M89" s="537"/>
      <c r="N89" s="537"/>
      <c r="O89" s="537"/>
      <c r="P89" s="537"/>
      <c r="Q89" s="537"/>
      <c r="R89" s="537"/>
      <c r="S89" s="537"/>
      <c r="T89" s="537"/>
      <c r="U89" s="538"/>
    </row>
  </sheetData>
  <mergeCells count="78">
    <mergeCell ref="I86:N86"/>
    <mergeCell ref="I87:N87"/>
    <mergeCell ref="I88:N88"/>
    <mergeCell ref="D56:S56"/>
    <mergeCell ref="D57:S57"/>
    <mergeCell ref="D60:S60"/>
    <mergeCell ref="D59:S59"/>
    <mergeCell ref="D72:T72"/>
    <mergeCell ref="D61:S61"/>
    <mergeCell ref="D62:S62"/>
    <mergeCell ref="D63:S63"/>
    <mergeCell ref="D64:S64"/>
    <mergeCell ref="D65:S65"/>
    <mergeCell ref="D66:S66"/>
    <mergeCell ref="D67:S67"/>
    <mergeCell ref="D68:S68"/>
    <mergeCell ref="D10:S10"/>
    <mergeCell ref="T1:U1"/>
    <mergeCell ref="T2:U3"/>
    <mergeCell ref="E5:R5"/>
    <mergeCell ref="T7:U7"/>
    <mergeCell ref="A9:U9"/>
    <mergeCell ref="D17:S17"/>
    <mergeCell ref="D11:S11"/>
    <mergeCell ref="D12:Q12"/>
    <mergeCell ref="D13:S13"/>
    <mergeCell ref="D14:Q14"/>
    <mergeCell ref="D15:S15"/>
    <mergeCell ref="D16:S16"/>
    <mergeCell ref="D30:S30"/>
    <mergeCell ref="D18:S18"/>
    <mergeCell ref="D19:S19"/>
    <mergeCell ref="D20:S20"/>
    <mergeCell ref="D21:S21"/>
    <mergeCell ref="D23:S23"/>
    <mergeCell ref="D24:S24"/>
    <mergeCell ref="D25:S25"/>
    <mergeCell ref="D26:S26"/>
    <mergeCell ref="D27:S27"/>
    <mergeCell ref="D28:S28"/>
    <mergeCell ref="D29:S29"/>
    <mergeCell ref="D42:S42"/>
    <mergeCell ref="D31:S31"/>
    <mergeCell ref="D32:S32"/>
    <mergeCell ref="D33:S33"/>
    <mergeCell ref="D34:S34"/>
    <mergeCell ref="D35:S35"/>
    <mergeCell ref="D36:S36"/>
    <mergeCell ref="D37:S37"/>
    <mergeCell ref="D38:S38"/>
    <mergeCell ref="D39:S39"/>
    <mergeCell ref="D40:S40"/>
    <mergeCell ref="D41:S41"/>
    <mergeCell ref="D43:S43"/>
    <mergeCell ref="D44:S44"/>
    <mergeCell ref="D45:S45"/>
    <mergeCell ref="D46:S46"/>
    <mergeCell ref="D47:S47"/>
    <mergeCell ref="D48:S48"/>
    <mergeCell ref="D49:S49"/>
    <mergeCell ref="D50:S50"/>
    <mergeCell ref="D51:S51"/>
    <mergeCell ref="D58:S58"/>
    <mergeCell ref="D52:S52"/>
    <mergeCell ref="D53:S53"/>
    <mergeCell ref="D54:S54"/>
    <mergeCell ref="D55:S55"/>
    <mergeCell ref="D69:S69"/>
    <mergeCell ref="D70:S70"/>
    <mergeCell ref="D71:S71"/>
    <mergeCell ref="D79:S79"/>
    <mergeCell ref="D80:S80"/>
    <mergeCell ref="D73:S73"/>
    <mergeCell ref="D74:S74"/>
    <mergeCell ref="D75:S75"/>
    <mergeCell ref="D76:S76"/>
    <mergeCell ref="D77:S77"/>
    <mergeCell ref="D78:S78"/>
  </mergeCells>
  <conditionalFormatting sqref="U10">
    <cfRule type="cellIs" dxfId="6" priority="1" stopIfTrue="1" operator="equal">
      <formula>0</formula>
    </cfRule>
  </conditionalFormatting>
  <dataValidations disablePrompts="1" count="1">
    <dataValidation type="list" allowBlank="1" sqref="D66">
      <formula1>"SINAPI,SINAPI-I,SICRO,Composição,Cotação"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41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zoomScale="70" zoomScaleNormal="70" workbookViewId="0">
      <selection activeCell="B78" sqref="B78:G80"/>
    </sheetView>
  </sheetViews>
  <sheetFormatPr defaultRowHeight="14.25"/>
  <cols>
    <col min="1" max="1" width="1.75" style="1" bestFit="1" customWidth="1"/>
    <col min="2" max="2" width="6.375" style="1" bestFit="1" customWidth="1"/>
    <col min="3" max="3" width="11.125" style="1" bestFit="1" customWidth="1"/>
    <col min="4" max="4" width="13.25" style="1" bestFit="1" customWidth="1"/>
    <col min="5" max="5" width="136.125" style="1" customWidth="1"/>
    <col min="6" max="6" width="7.875" style="1" bestFit="1" customWidth="1"/>
    <col min="7" max="7" width="10.75" style="1" bestFit="1" customWidth="1"/>
    <col min="8" max="8" width="24.625" style="1" bestFit="1" customWidth="1"/>
    <col min="9" max="9" width="16.375" style="1" bestFit="1" customWidth="1"/>
    <col min="10" max="14" width="9" style="1"/>
    <col min="15" max="15" width="11.25" style="1" bestFit="1" customWidth="1"/>
    <col min="16" max="16384" width="9" style="1"/>
  </cols>
  <sheetData>
    <row r="1" spans="1:10">
      <c r="B1" s="397"/>
      <c r="C1" s="382"/>
      <c r="D1" s="382"/>
      <c r="E1" s="383"/>
      <c r="F1" s="382"/>
      <c r="G1" s="384"/>
      <c r="H1" s="774" t="s">
        <v>127</v>
      </c>
      <c r="I1" s="775"/>
      <c r="J1" s="2"/>
    </row>
    <row r="2" spans="1:10">
      <c r="B2" s="398"/>
      <c r="C2" s="385"/>
      <c r="D2" s="385"/>
      <c r="E2" s="386"/>
      <c r="F2" s="385"/>
      <c r="G2" s="387"/>
      <c r="H2" s="400"/>
      <c r="I2" s="401"/>
      <c r="J2" s="3"/>
    </row>
    <row r="3" spans="1:10">
      <c r="B3" s="398"/>
      <c r="C3" s="385"/>
      <c r="D3" s="385"/>
      <c r="E3" s="388"/>
      <c r="F3" s="385"/>
      <c r="G3" s="490"/>
      <c r="H3" s="776" t="s">
        <v>204</v>
      </c>
      <c r="I3" s="777"/>
      <c r="J3" s="81"/>
    </row>
    <row r="4" spans="1:10" ht="24.75">
      <c r="B4" s="398"/>
      <c r="C4" s="385"/>
      <c r="D4" s="385"/>
      <c r="E4" s="491" t="s">
        <v>283</v>
      </c>
      <c r="F4" s="385"/>
      <c r="G4" s="490"/>
      <c r="H4" s="778"/>
      <c r="I4" s="779"/>
      <c r="J4" s="2"/>
    </row>
    <row r="5" spans="1:10">
      <c r="B5" s="398"/>
      <c r="C5" s="385"/>
      <c r="D5" s="385"/>
      <c r="E5" s="492"/>
      <c r="F5" s="385"/>
      <c r="G5" s="480"/>
      <c r="H5" s="243" t="s">
        <v>45</v>
      </c>
      <c r="I5" s="493" t="s">
        <v>4368</v>
      </c>
      <c r="J5" s="2"/>
    </row>
    <row r="6" spans="1:10">
      <c r="B6" s="398"/>
      <c r="C6" s="385"/>
      <c r="D6" s="385"/>
      <c r="E6" s="386"/>
      <c r="F6" s="385"/>
      <c r="G6" s="480"/>
      <c r="H6" s="243" t="s">
        <v>33</v>
      </c>
      <c r="I6" s="494">
        <v>45108</v>
      </c>
      <c r="J6" s="2"/>
    </row>
    <row r="7" spans="1:10">
      <c r="B7" s="398"/>
      <c r="C7" s="385"/>
      <c r="D7" s="385"/>
      <c r="E7" s="386"/>
      <c r="F7" s="385"/>
      <c r="G7" s="480"/>
      <c r="H7" s="243" t="s">
        <v>26</v>
      </c>
      <c r="I7" s="493">
        <v>191</v>
      </c>
      <c r="J7" s="3"/>
    </row>
    <row r="8" spans="1:10" ht="44.25" customHeight="1">
      <c r="A8" s="34"/>
      <c r="B8" s="399"/>
      <c r="C8" s="391"/>
      <c r="D8" s="391"/>
      <c r="E8" s="392"/>
      <c r="F8" s="391"/>
      <c r="G8" s="476"/>
      <c r="H8" s="780" t="s">
        <v>71</v>
      </c>
      <c r="I8" s="781"/>
      <c r="J8" s="4"/>
    </row>
    <row r="9" spans="1:10" ht="30.75" customHeight="1">
      <c r="A9" s="34"/>
      <c r="B9" s="399"/>
      <c r="C9" s="391"/>
      <c r="D9" s="391"/>
      <c r="E9" s="392"/>
      <c r="F9" s="391"/>
      <c r="G9" s="476"/>
      <c r="H9" s="477"/>
      <c r="I9" s="478"/>
      <c r="J9" s="4"/>
    </row>
    <row r="10" spans="1:10" ht="48" customHeight="1" thickBot="1">
      <c r="A10" s="34"/>
      <c r="B10" s="402"/>
      <c r="C10" s="394"/>
      <c r="D10" s="394"/>
      <c r="E10" s="395"/>
      <c r="F10" s="394"/>
      <c r="G10" s="495"/>
      <c r="H10" s="496"/>
      <c r="I10" s="497"/>
      <c r="J10" s="4"/>
    </row>
    <row r="11" spans="1:10">
      <c r="A11" s="34"/>
      <c r="B11" s="498"/>
      <c r="C11" s="486"/>
      <c r="D11" s="486"/>
      <c r="E11" s="487" t="s">
        <v>74</v>
      </c>
      <c r="F11" s="486"/>
      <c r="G11" s="488"/>
      <c r="H11" s="489"/>
      <c r="I11" s="499"/>
      <c r="J11" s="4"/>
    </row>
    <row r="12" spans="1:10">
      <c r="A12" s="36"/>
      <c r="B12" s="405" t="s">
        <v>0</v>
      </c>
      <c r="C12" s="135" t="s">
        <v>1</v>
      </c>
      <c r="D12" s="135" t="s">
        <v>2</v>
      </c>
      <c r="E12" s="182" t="s">
        <v>125</v>
      </c>
      <c r="F12" s="135" t="s">
        <v>4</v>
      </c>
      <c r="G12" s="134" t="s">
        <v>5</v>
      </c>
      <c r="H12" s="135" t="s">
        <v>9</v>
      </c>
      <c r="I12" s="406" t="s">
        <v>6</v>
      </c>
      <c r="J12" s="4"/>
    </row>
    <row r="13" spans="1:10">
      <c r="A13" s="38"/>
      <c r="B13" s="500"/>
      <c r="C13" s="258"/>
      <c r="D13" s="259"/>
      <c r="E13" s="260" t="s">
        <v>7</v>
      </c>
      <c r="F13" s="260"/>
      <c r="G13" s="260"/>
      <c r="H13" s="260"/>
      <c r="I13" s="501"/>
    </row>
    <row r="14" spans="1:10" ht="28.5">
      <c r="A14" s="38"/>
      <c r="B14" s="502" t="s">
        <v>23</v>
      </c>
      <c r="C14" s="254" t="s">
        <v>206</v>
      </c>
      <c r="D14" s="153" t="s">
        <v>26</v>
      </c>
      <c r="E14" s="261" t="s">
        <v>287</v>
      </c>
      <c r="F14" s="153" t="s">
        <v>208</v>
      </c>
      <c r="G14" s="153">
        <f>'Memória de Cálculo - Palmeira'!P12</f>
        <v>3</v>
      </c>
      <c r="H14" s="356">
        <v>1259.6199999999999</v>
      </c>
      <c r="I14" s="503">
        <f t="shared" ref="I14:I65" si="0">G14*H14</f>
        <v>3778.8599999999997</v>
      </c>
    </row>
    <row r="15" spans="1:10">
      <c r="A15" s="37"/>
      <c r="B15" s="502" t="s">
        <v>25</v>
      </c>
      <c r="C15" s="254" t="s">
        <v>209</v>
      </c>
      <c r="D15" s="153" t="s">
        <v>26</v>
      </c>
      <c r="E15" s="261" t="s">
        <v>288</v>
      </c>
      <c r="F15" s="153" t="s">
        <v>49</v>
      </c>
      <c r="G15" s="153">
        <f>'Memória de Cálculo - Palmeira'!P14</f>
        <v>60</v>
      </c>
      <c r="H15" s="356">
        <v>107.33</v>
      </c>
      <c r="I15" s="503">
        <f>G15*H15</f>
        <v>6439.8</v>
      </c>
    </row>
    <row r="16" spans="1:10">
      <c r="A16" s="37"/>
      <c r="B16" s="502"/>
      <c r="C16" s="254"/>
      <c r="D16" s="153"/>
      <c r="E16" s="261"/>
      <c r="F16" s="153"/>
      <c r="G16" s="153"/>
      <c r="H16" s="153"/>
      <c r="I16" s="503"/>
    </row>
    <row r="17" spans="1:15">
      <c r="A17" s="37"/>
      <c r="B17" s="502"/>
      <c r="C17" s="254"/>
      <c r="D17" s="153"/>
      <c r="E17" s="261"/>
      <c r="F17" s="153"/>
      <c r="G17" s="142" t="s">
        <v>11</v>
      </c>
      <c r="H17" s="153"/>
      <c r="I17" s="503">
        <f>SUM(I14:I15)</f>
        <v>10218.66</v>
      </c>
    </row>
    <row r="18" spans="1:15">
      <c r="A18" s="38"/>
      <c r="B18" s="500"/>
      <c r="C18" s="258"/>
      <c r="D18" s="259"/>
      <c r="E18" s="260" t="s">
        <v>211</v>
      </c>
      <c r="F18" s="259"/>
      <c r="G18" s="259"/>
      <c r="H18" s="259"/>
      <c r="I18" s="504"/>
    </row>
    <row r="19" spans="1:15">
      <c r="A19" s="38"/>
      <c r="B19" s="502" t="s">
        <v>31</v>
      </c>
      <c r="C19" s="254" t="s">
        <v>212</v>
      </c>
      <c r="D19" s="153" t="s">
        <v>26</v>
      </c>
      <c r="E19" s="261" t="s">
        <v>213</v>
      </c>
      <c r="F19" s="153" t="s">
        <v>49</v>
      </c>
      <c r="G19" s="153">
        <f>'Memória de Cálculo - Palmeira'!P18</f>
        <v>2.16</v>
      </c>
      <c r="H19" s="356">
        <v>1766.19</v>
      </c>
      <c r="I19" s="503">
        <f t="shared" si="0"/>
        <v>3814.9704000000002</v>
      </c>
    </row>
    <row r="20" spans="1:15">
      <c r="A20" s="38"/>
      <c r="B20" s="502" t="s">
        <v>32</v>
      </c>
      <c r="C20" s="254" t="s">
        <v>173</v>
      </c>
      <c r="D20" s="153" t="s">
        <v>26</v>
      </c>
      <c r="E20" s="261" t="s">
        <v>289</v>
      </c>
      <c r="F20" s="153" t="s">
        <v>49</v>
      </c>
      <c r="G20" s="153">
        <f>'Memória de Cálculo - Palmeira'!P26</f>
        <v>2.16</v>
      </c>
      <c r="H20" s="356">
        <v>70.75</v>
      </c>
      <c r="I20" s="503">
        <f t="shared" si="0"/>
        <v>152.82000000000002</v>
      </c>
    </row>
    <row r="21" spans="1:15">
      <c r="A21" s="38"/>
      <c r="B21" s="502"/>
      <c r="C21" s="254"/>
      <c r="D21" s="153"/>
      <c r="E21" s="261"/>
      <c r="F21" s="153"/>
      <c r="G21" s="153"/>
      <c r="H21" s="153"/>
      <c r="I21" s="503"/>
    </row>
    <row r="22" spans="1:15">
      <c r="A22" s="38"/>
      <c r="B22" s="502"/>
      <c r="C22" s="254"/>
      <c r="D22" s="153"/>
      <c r="E22" s="261"/>
      <c r="F22" s="153"/>
      <c r="G22" s="142" t="s">
        <v>11</v>
      </c>
      <c r="H22" s="153"/>
      <c r="I22" s="503">
        <f>SUM(I19:I20)</f>
        <v>3967.7904000000003</v>
      </c>
    </row>
    <row r="23" spans="1:15">
      <c r="A23" s="38"/>
      <c r="B23" s="505"/>
      <c r="C23" s="259"/>
      <c r="D23" s="259"/>
      <c r="E23" s="260" t="s">
        <v>214</v>
      </c>
      <c r="F23" s="259"/>
      <c r="G23" s="259"/>
      <c r="H23" s="259"/>
      <c r="I23" s="504"/>
    </row>
    <row r="24" spans="1:15">
      <c r="A24" s="38"/>
      <c r="B24" s="502" t="s">
        <v>38</v>
      </c>
      <c r="C24" s="163" t="s">
        <v>215</v>
      </c>
      <c r="D24" s="217" t="s">
        <v>26</v>
      </c>
      <c r="E24" s="262" t="s">
        <v>226</v>
      </c>
      <c r="F24" s="217" t="s">
        <v>36</v>
      </c>
      <c r="G24" s="217">
        <f>'Memória de Cálculo - Palmeira'!P34</f>
        <v>584.11800000000005</v>
      </c>
      <c r="H24" s="356">
        <v>12.6</v>
      </c>
      <c r="I24" s="503">
        <f t="shared" si="0"/>
        <v>7359.8868000000002</v>
      </c>
    </row>
    <row r="25" spans="1:15">
      <c r="A25" s="38"/>
      <c r="B25" s="502" t="s">
        <v>39</v>
      </c>
      <c r="C25" s="163" t="s">
        <v>216</v>
      </c>
      <c r="D25" s="217" t="s">
        <v>26</v>
      </c>
      <c r="E25" s="262" t="s">
        <v>227</v>
      </c>
      <c r="F25" s="217" t="s">
        <v>36</v>
      </c>
      <c r="G25" s="217">
        <f>'Memória de Cálculo - Palmeira'!P46</f>
        <v>347.25899999999996</v>
      </c>
      <c r="H25" s="356">
        <v>6.7</v>
      </c>
      <c r="I25" s="503">
        <f t="shared" si="0"/>
        <v>2326.6352999999999</v>
      </c>
    </row>
    <row r="26" spans="1:15" ht="28.5">
      <c r="A26" s="38"/>
      <c r="B26" s="502" t="s">
        <v>40</v>
      </c>
      <c r="C26" s="154">
        <v>100984</v>
      </c>
      <c r="D26" s="154" t="s">
        <v>45</v>
      </c>
      <c r="E26" s="262" t="s">
        <v>376</v>
      </c>
      <c r="F26" s="217" t="s">
        <v>36</v>
      </c>
      <c r="G26" s="217">
        <f>'Memória de Cálculo - Palmeira'!P58</f>
        <v>97.56</v>
      </c>
      <c r="H26" s="356">
        <v>8.59</v>
      </c>
      <c r="I26" s="503">
        <f t="shared" si="0"/>
        <v>838.04039999999998</v>
      </c>
    </row>
    <row r="27" spans="1:15">
      <c r="A27" s="37"/>
      <c r="B27" s="502" t="s">
        <v>41</v>
      </c>
      <c r="C27" s="138">
        <v>95877</v>
      </c>
      <c r="D27" s="151" t="s">
        <v>45</v>
      </c>
      <c r="E27" s="263" t="s">
        <v>68</v>
      </c>
      <c r="F27" s="217" t="s">
        <v>36</v>
      </c>
      <c r="G27" s="217">
        <f>'Memória de Cálculo - Palmeira'!P59</f>
        <v>975.6</v>
      </c>
      <c r="H27" s="356">
        <v>1.76</v>
      </c>
      <c r="I27" s="503">
        <f t="shared" si="0"/>
        <v>1717.056</v>
      </c>
    </row>
    <row r="28" spans="1:15">
      <c r="A28" s="37"/>
      <c r="B28" s="502" t="s">
        <v>141</v>
      </c>
      <c r="C28" s="163" t="s">
        <v>4371</v>
      </c>
      <c r="D28" s="217" t="s">
        <v>26</v>
      </c>
      <c r="E28" s="274" t="s">
        <v>4373</v>
      </c>
      <c r="F28" s="217" t="s">
        <v>36</v>
      </c>
      <c r="G28" s="262">
        <f>'Memória de Cálculo - Palmeira'!P112</f>
        <v>97.56</v>
      </c>
      <c r="H28" s="356">
        <v>29.28</v>
      </c>
      <c r="I28" s="506">
        <f t="shared" si="0"/>
        <v>2856.5568000000003</v>
      </c>
      <c r="J28" s="366"/>
      <c r="K28" s="366"/>
      <c r="L28" s="366"/>
      <c r="M28" s="366"/>
      <c r="N28" s="366"/>
      <c r="O28" s="366"/>
    </row>
    <row r="29" spans="1:15">
      <c r="A29" s="38"/>
      <c r="B29" s="502" t="s">
        <v>142</v>
      </c>
      <c r="C29" s="163" t="s">
        <v>218</v>
      </c>
      <c r="D29" s="217" t="s">
        <v>26</v>
      </c>
      <c r="E29" s="262" t="s">
        <v>228</v>
      </c>
      <c r="F29" s="217" t="s">
        <v>49</v>
      </c>
      <c r="G29" s="217">
        <f>'Memória de Cálculo - Palmeira'!P61</f>
        <v>710.04</v>
      </c>
      <c r="H29" s="356">
        <v>56.5</v>
      </c>
      <c r="I29" s="503">
        <f t="shared" si="0"/>
        <v>40117.259999999995</v>
      </c>
    </row>
    <row r="30" spans="1:15">
      <c r="A30" s="38"/>
      <c r="B30" s="502" t="s">
        <v>147</v>
      </c>
      <c r="C30" s="163" t="s">
        <v>219</v>
      </c>
      <c r="D30" s="217" t="s">
        <v>26</v>
      </c>
      <c r="E30" s="262" t="s">
        <v>229</v>
      </c>
      <c r="F30" s="217" t="s">
        <v>30</v>
      </c>
      <c r="G30" s="217">
        <f>'Memória de Cálculo - Palmeira'!P73</f>
        <v>150</v>
      </c>
      <c r="H30" s="356">
        <v>234.88</v>
      </c>
      <c r="I30" s="503">
        <f t="shared" si="0"/>
        <v>35232</v>
      </c>
    </row>
    <row r="31" spans="1:15">
      <c r="A31" s="38"/>
      <c r="B31" s="502" t="s">
        <v>148</v>
      </c>
      <c r="C31" s="163" t="s">
        <v>220</v>
      </c>
      <c r="D31" s="217" t="s">
        <v>26</v>
      </c>
      <c r="E31" s="262" t="s">
        <v>230</v>
      </c>
      <c r="F31" s="217" t="s">
        <v>30</v>
      </c>
      <c r="G31" s="217">
        <f>'Memória de Cálculo - Palmeira'!P74</f>
        <v>45</v>
      </c>
      <c r="H31" s="356">
        <v>123.46</v>
      </c>
      <c r="I31" s="503">
        <f t="shared" si="0"/>
        <v>5555.7</v>
      </c>
    </row>
    <row r="32" spans="1:15">
      <c r="A32" s="38"/>
      <c r="B32" s="502" t="s">
        <v>149</v>
      </c>
      <c r="C32" s="163" t="s">
        <v>66</v>
      </c>
      <c r="D32" s="217" t="s">
        <v>26</v>
      </c>
      <c r="E32" s="262" t="s">
        <v>231</v>
      </c>
      <c r="F32" s="217" t="s">
        <v>36</v>
      </c>
      <c r="G32" s="217">
        <f>'Memória de Cálculo - Palmeira'!P79</f>
        <v>30.22</v>
      </c>
      <c r="H32" s="356">
        <v>187.88</v>
      </c>
      <c r="I32" s="503">
        <f t="shared" si="0"/>
        <v>5677.7335999999996</v>
      </c>
    </row>
    <row r="33" spans="1:9">
      <c r="A33" s="38"/>
      <c r="B33" s="502" t="s">
        <v>150</v>
      </c>
      <c r="C33" s="163" t="s">
        <v>221</v>
      </c>
      <c r="D33" s="217" t="s">
        <v>26</v>
      </c>
      <c r="E33" s="262" t="s">
        <v>232</v>
      </c>
      <c r="F33" s="217" t="s">
        <v>237</v>
      </c>
      <c r="G33" s="217">
        <f>'Memória de Cálculo - Palmeira'!P91</f>
        <v>8</v>
      </c>
      <c r="H33" s="356">
        <v>6485.31</v>
      </c>
      <c r="I33" s="503">
        <f t="shared" si="0"/>
        <v>51882.48</v>
      </c>
    </row>
    <row r="34" spans="1:9">
      <c r="A34" s="38"/>
      <c r="B34" s="502" t="s">
        <v>159</v>
      </c>
      <c r="C34" s="163" t="s">
        <v>222</v>
      </c>
      <c r="D34" s="217" t="s">
        <v>26</v>
      </c>
      <c r="E34" s="262" t="s">
        <v>233</v>
      </c>
      <c r="F34" s="217" t="s">
        <v>30</v>
      </c>
      <c r="G34" s="217">
        <f>'Memória de Cálculo - Palmeira'!P92</f>
        <v>3.6000000000000005</v>
      </c>
      <c r="H34" s="356">
        <v>670.3</v>
      </c>
      <c r="I34" s="503">
        <f t="shared" si="0"/>
        <v>2413.0800000000004</v>
      </c>
    </row>
    <row r="35" spans="1:9">
      <c r="A35" s="38" t="s">
        <v>67</v>
      </c>
      <c r="B35" s="502" t="s">
        <v>160</v>
      </c>
      <c r="C35" s="163" t="s">
        <v>223</v>
      </c>
      <c r="D35" s="217" t="s">
        <v>26</v>
      </c>
      <c r="E35" s="262" t="s">
        <v>234</v>
      </c>
      <c r="F35" s="217" t="s">
        <v>237</v>
      </c>
      <c r="G35" s="217">
        <f>'Memória de Cálculo - Palmeira'!P93</f>
        <v>8</v>
      </c>
      <c r="H35" s="356">
        <v>581.71</v>
      </c>
      <c r="I35" s="503">
        <f t="shared" si="0"/>
        <v>4653.68</v>
      </c>
    </row>
    <row r="36" spans="1:9">
      <c r="A36" s="38"/>
      <c r="B36" s="502" t="s">
        <v>168</v>
      </c>
      <c r="C36" s="163" t="s">
        <v>224</v>
      </c>
      <c r="D36" s="217" t="s">
        <v>26</v>
      </c>
      <c r="E36" s="262" t="s">
        <v>235</v>
      </c>
      <c r="F36" s="217" t="s">
        <v>237</v>
      </c>
      <c r="G36" s="217">
        <f>'Memória de Cálculo - Palmeira'!P105</f>
        <v>12</v>
      </c>
      <c r="H36" s="356">
        <v>5692.03</v>
      </c>
      <c r="I36" s="503">
        <f t="shared" si="0"/>
        <v>68304.36</v>
      </c>
    </row>
    <row r="37" spans="1:9">
      <c r="A37" s="38"/>
      <c r="B37" s="502" t="s">
        <v>199</v>
      </c>
      <c r="C37" s="163" t="s">
        <v>225</v>
      </c>
      <c r="D37" s="217" t="s">
        <v>26</v>
      </c>
      <c r="E37" s="262" t="s">
        <v>236</v>
      </c>
      <c r="F37" s="217" t="s">
        <v>237</v>
      </c>
      <c r="G37" s="217">
        <f>'Memória de Cálculo - Palmeira'!P106</f>
        <v>7</v>
      </c>
      <c r="H37" s="356">
        <v>7834.55</v>
      </c>
      <c r="I37" s="503">
        <f t="shared" si="0"/>
        <v>54841.85</v>
      </c>
    </row>
    <row r="38" spans="1:9">
      <c r="A38" s="38"/>
      <c r="B38" s="502"/>
      <c r="C38" s="163"/>
      <c r="D38" s="217"/>
      <c r="E38" s="262"/>
      <c r="F38" s="217"/>
      <c r="G38" s="217"/>
      <c r="H38" s="217"/>
      <c r="I38" s="503"/>
    </row>
    <row r="39" spans="1:9">
      <c r="A39" s="38"/>
      <c r="B39" s="502"/>
      <c r="C39" s="163"/>
      <c r="D39" s="217"/>
      <c r="E39" s="262"/>
      <c r="F39" s="217"/>
      <c r="G39" s="142" t="s">
        <v>11</v>
      </c>
      <c r="H39" s="217"/>
      <c r="I39" s="503">
        <f>SUM(I24:I37)</f>
        <v>283776.31889999995</v>
      </c>
    </row>
    <row r="40" spans="1:9">
      <c r="A40" s="38"/>
      <c r="B40" s="502"/>
      <c r="C40" s="163"/>
      <c r="D40" s="217"/>
      <c r="E40" s="262"/>
      <c r="F40" s="217"/>
      <c r="G40" s="142"/>
      <c r="H40" s="217"/>
      <c r="I40" s="503"/>
    </row>
    <row r="41" spans="1:9">
      <c r="A41" s="38"/>
      <c r="B41" s="500"/>
      <c r="C41" s="264"/>
      <c r="D41" s="259"/>
      <c r="E41" s="260" t="s">
        <v>238</v>
      </c>
      <c r="F41" s="259"/>
      <c r="G41" s="259"/>
      <c r="H41" s="259"/>
      <c r="I41" s="504"/>
    </row>
    <row r="42" spans="1:9">
      <c r="A42" s="38"/>
      <c r="B42" s="507" t="s">
        <v>46</v>
      </c>
      <c r="C42" s="163" t="s">
        <v>222</v>
      </c>
      <c r="D42" s="217" t="s">
        <v>26</v>
      </c>
      <c r="E42" s="262" t="s">
        <v>233</v>
      </c>
      <c r="F42" s="217" t="s">
        <v>30</v>
      </c>
      <c r="G42" s="153">
        <f>'Memória de Cálculo - Palmeira'!P126</f>
        <v>0.60000000000000009</v>
      </c>
      <c r="H42" s="356">
        <v>670.3</v>
      </c>
      <c r="I42" s="503">
        <f t="shared" si="0"/>
        <v>402.18</v>
      </c>
    </row>
    <row r="43" spans="1:9">
      <c r="A43" s="38"/>
      <c r="B43" s="507"/>
      <c r="C43" s="163"/>
      <c r="D43" s="217"/>
      <c r="E43" s="262"/>
      <c r="F43" s="217"/>
      <c r="G43" s="153"/>
      <c r="H43" s="217"/>
      <c r="I43" s="503"/>
    </row>
    <row r="44" spans="1:9">
      <c r="A44" s="38"/>
      <c r="B44" s="507"/>
      <c r="C44" s="163"/>
      <c r="D44" s="217"/>
      <c r="E44" s="262"/>
      <c r="F44" s="217"/>
      <c r="G44" s="142" t="s">
        <v>11</v>
      </c>
      <c r="H44" s="217"/>
      <c r="I44" s="503">
        <f>SUM(I42:I43)</f>
        <v>402.18</v>
      </c>
    </row>
    <row r="45" spans="1:9">
      <c r="A45" s="37"/>
      <c r="B45" s="500"/>
      <c r="C45" s="264"/>
      <c r="D45" s="259"/>
      <c r="E45" s="260" t="s">
        <v>285</v>
      </c>
      <c r="F45" s="259"/>
      <c r="G45" s="259"/>
      <c r="H45" s="259"/>
      <c r="I45" s="504"/>
    </row>
    <row r="46" spans="1:9" ht="14.25" customHeight="1">
      <c r="A46" s="38"/>
      <c r="B46" s="502" t="s">
        <v>12</v>
      </c>
      <c r="C46" s="233" t="s">
        <v>137</v>
      </c>
      <c r="D46" s="153" t="s">
        <v>26</v>
      </c>
      <c r="E46" s="261" t="s">
        <v>290</v>
      </c>
      <c r="F46" s="153" t="s">
        <v>49</v>
      </c>
      <c r="G46" s="153">
        <f>'Memória de Cálculo - Palmeira'!P131</f>
        <v>1276.2</v>
      </c>
      <c r="H46" s="356">
        <v>29.06</v>
      </c>
      <c r="I46" s="503">
        <f t="shared" si="0"/>
        <v>37086.372000000003</v>
      </c>
    </row>
    <row r="47" spans="1:9">
      <c r="A47" s="38"/>
      <c r="B47" s="502" t="s">
        <v>13</v>
      </c>
      <c r="C47" s="233" t="s">
        <v>143</v>
      </c>
      <c r="D47" s="153" t="s">
        <v>26</v>
      </c>
      <c r="E47" s="261" t="s">
        <v>144</v>
      </c>
      <c r="F47" s="153" t="s">
        <v>49</v>
      </c>
      <c r="G47" s="153">
        <f>'Memória de Cálculo - Palmeira'!P138</f>
        <v>1276.2</v>
      </c>
      <c r="H47" s="356">
        <v>13.77</v>
      </c>
      <c r="I47" s="503">
        <f t="shared" si="0"/>
        <v>17573.274000000001</v>
      </c>
    </row>
    <row r="48" spans="1:9">
      <c r="A48" s="38"/>
      <c r="B48" s="502" t="s">
        <v>14</v>
      </c>
      <c r="C48" s="233" t="s">
        <v>70</v>
      </c>
      <c r="D48" s="153" t="s">
        <v>26</v>
      </c>
      <c r="E48" s="261" t="s">
        <v>145</v>
      </c>
      <c r="F48" s="153" t="s">
        <v>49</v>
      </c>
      <c r="G48" s="153">
        <f>'Memória de Cálculo - Palmeira'!P144</f>
        <v>1276.2</v>
      </c>
      <c r="H48" s="356">
        <v>7.11</v>
      </c>
      <c r="I48" s="503">
        <f t="shared" si="0"/>
        <v>9073.7820000000011</v>
      </c>
    </row>
    <row r="49" spans="1:17" ht="28.5">
      <c r="A49" s="38"/>
      <c r="B49" s="502" t="s">
        <v>15</v>
      </c>
      <c r="C49" s="154">
        <v>96400</v>
      </c>
      <c r="D49" s="154" t="s">
        <v>45</v>
      </c>
      <c r="E49" s="262" t="s">
        <v>139</v>
      </c>
      <c r="F49" s="153" t="s">
        <v>36</v>
      </c>
      <c r="G49" s="153">
        <f>'Memória de Cálculo - Palmeira'!P150</f>
        <v>191.43</v>
      </c>
      <c r="H49" s="356">
        <v>114.85</v>
      </c>
      <c r="I49" s="503">
        <f t="shared" si="0"/>
        <v>21985.735499999999</v>
      </c>
    </row>
    <row r="50" spans="1:17" ht="28.5">
      <c r="A50" s="38"/>
      <c r="B50" s="502" t="s">
        <v>16</v>
      </c>
      <c r="C50" s="138">
        <v>96396</v>
      </c>
      <c r="D50" s="151" t="s">
        <v>45</v>
      </c>
      <c r="E50" s="262" t="s">
        <v>363</v>
      </c>
      <c r="F50" s="153" t="s">
        <v>36</v>
      </c>
      <c r="G50" s="153">
        <f>'Memória de Cálculo - Palmeira'!P156</f>
        <v>191.43</v>
      </c>
      <c r="H50" s="356">
        <v>126.43</v>
      </c>
      <c r="I50" s="503">
        <f t="shared" si="0"/>
        <v>24202.494900000002</v>
      </c>
    </row>
    <row r="51" spans="1:17" ht="28.5">
      <c r="A51" s="38"/>
      <c r="B51" s="502" t="s">
        <v>17</v>
      </c>
      <c r="C51" s="138">
        <v>95995</v>
      </c>
      <c r="D51" s="151" t="s">
        <v>45</v>
      </c>
      <c r="E51" s="262" t="s">
        <v>151</v>
      </c>
      <c r="F51" s="153" t="s">
        <v>36</v>
      </c>
      <c r="G51" s="153">
        <f>'Memória de Cálculo - Palmeira'!P163</f>
        <v>63.81</v>
      </c>
      <c r="H51" s="356">
        <v>1436.91</v>
      </c>
      <c r="I51" s="503">
        <f t="shared" si="0"/>
        <v>91689.227100000004</v>
      </c>
    </row>
    <row r="52" spans="1:17">
      <c r="A52" s="38"/>
      <c r="B52" s="502" t="s">
        <v>18</v>
      </c>
      <c r="C52" s="233" t="s">
        <v>163</v>
      </c>
      <c r="D52" s="153" t="s">
        <v>26</v>
      </c>
      <c r="E52" s="261" t="s">
        <v>291</v>
      </c>
      <c r="F52" s="153" t="s">
        <v>30</v>
      </c>
      <c r="G52" s="153">
        <f>'Memória de Cálculo - Palmeira'!P169</f>
        <v>467</v>
      </c>
      <c r="H52" s="356">
        <v>55.62</v>
      </c>
      <c r="I52" s="503">
        <f t="shared" si="0"/>
        <v>25974.539999999997</v>
      </c>
    </row>
    <row r="53" spans="1:17">
      <c r="A53" s="37"/>
      <c r="B53" s="502" t="s">
        <v>19</v>
      </c>
      <c r="C53" s="233" t="s">
        <v>161</v>
      </c>
      <c r="D53" s="153" t="s">
        <v>26</v>
      </c>
      <c r="E53" s="261" t="s">
        <v>292</v>
      </c>
      <c r="F53" s="153" t="s">
        <v>36</v>
      </c>
      <c r="G53" s="153">
        <f>'Memória de Cálculo - Palmeira'!P175</f>
        <v>21.014999999999997</v>
      </c>
      <c r="H53" s="356">
        <v>821.94</v>
      </c>
      <c r="I53" s="503">
        <f t="shared" si="0"/>
        <v>17273.069099999997</v>
      </c>
    </row>
    <row r="54" spans="1:17">
      <c r="A54" s="37"/>
      <c r="B54" s="502" t="s">
        <v>4382</v>
      </c>
      <c r="C54" s="138">
        <v>95877</v>
      </c>
      <c r="D54" s="151" t="s">
        <v>45</v>
      </c>
      <c r="E54" s="261" t="s">
        <v>68</v>
      </c>
      <c r="F54" s="215" t="s">
        <v>69</v>
      </c>
      <c r="G54" s="262">
        <v>5583.38</v>
      </c>
      <c r="H54" s="356">
        <v>1.76</v>
      </c>
      <c r="I54" s="503">
        <f t="shared" si="0"/>
        <v>9826.7487999999994</v>
      </c>
      <c r="J54" s="366"/>
      <c r="K54" s="366"/>
      <c r="L54" s="366"/>
      <c r="M54" s="366"/>
      <c r="N54" s="366"/>
      <c r="O54" s="366"/>
      <c r="Q54" s="226"/>
    </row>
    <row r="55" spans="1:17" ht="32.25" customHeight="1">
      <c r="A55" s="37"/>
      <c r="B55" s="502" t="s">
        <v>4383</v>
      </c>
      <c r="C55" s="233" t="s">
        <v>217</v>
      </c>
      <c r="D55" s="153" t="s">
        <v>26</v>
      </c>
      <c r="E55" s="357" t="s">
        <v>198</v>
      </c>
      <c r="F55" s="153" t="s">
        <v>36</v>
      </c>
      <c r="G55" s="262">
        <f>'Memória de Cálculo - Palmeira'!P188</f>
        <v>558.33749999999998</v>
      </c>
      <c r="H55" s="356">
        <v>8.59</v>
      </c>
      <c r="I55" s="503">
        <f t="shared" si="0"/>
        <v>4796.1191250000002</v>
      </c>
      <c r="J55" s="366"/>
      <c r="K55" s="366"/>
      <c r="L55" s="366"/>
      <c r="M55" s="366"/>
      <c r="N55" s="366"/>
      <c r="O55" s="366"/>
    </row>
    <row r="56" spans="1:17">
      <c r="A56" s="37"/>
      <c r="B56" s="502" t="s">
        <v>4384</v>
      </c>
      <c r="C56" s="233" t="s">
        <v>4371</v>
      </c>
      <c r="D56" s="153" t="s">
        <v>26</v>
      </c>
      <c r="E56" s="261" t="s">
        <v>4373</v>
      </c>
      <c r="F56" s="153" t="s">
        <v>36</v>
      </c>
      <c r="G56" s="262">
        <f>'Memória de Cálculo - Palmeira'!P192</f>
        <v>558.34</v>
      </c>
      <c r="H56" s="356">
        <v>29.28</v>
      </c>
      <c r="I56" s="503">
        <f t="shared" si="0"/>
        <v>16348.195200000002</v>
      </c>
      <c r="J56" s="366"/>
      <c r="K56" s="366"/>
      <c r="L56" s="89" t="s">
        <v>4371</v>
      </c>
      <c r="M56" s="366"/>
      <c r="N56" s="366"/>
      <c r="O56" s="366"/>
    </row>
    <row r="57" spans="1:17">
      <c r="A57" s="37"/>
      <c r="B57" s="502" t="s">
        <v>4390</v>
      </c>
      <c r="C57" s="355">
        <v>94294</v>
      </c>
      <c r="D57" s="151" t="s">
        <v>45</v>
      </c>
      <c r="E57" s="261" t="s">
        <v>4385</v>
      </c>
      <c r="F57" s="153" t="s">
        <v>30</v>
      </c>
      <c r="G57" s="153">
        <f>'Memória de Cálculo - Palmeira'!P198</f>
        <v>467</v>
      </c>
      <c r="H57" s="356" t="s">
        <v>4387</v>
      </c>
      <c r="I57" s="503">
        <f t="shared" si="0"/>
        <v>3862.0899999999997</v>
      </c>
    </row>
    <row r="58" spans="1:17">
      <c r="A58" s="37"/>
      <c r="B58" s="502"/>
      <c r="C58" s="233"/>
      <c r="D58" s="153"/>
      <c r="E58" s="261"/>
      <c r="F58" s="153"/>
      <c r="G58" s="153"/>
      <c r="H58" s="153"/>
      <c r="I58" s="503"/>
    </row>
    <row r="59" spans="1:17">
      <c r="A59" s="37"/>
      <c r="B59" s="502"/>
      <c r="C59" s="233"/>
      <c r="D59" s="153"/>
      <c r="E59" s="261"/>
      <c r="F59" s="153"/>
      <c r="G59" s="142" t="s">
        <v>11</v>
      </c>
      <c r="H59" s="153"/>
      <c r="I59" s="503">
        <f>SUM(I46:I58)</f>
        <v>279691.64772500005</v>
      </c>
    </row>
    <row r="60" spans="1:17">
      <c r="A60" s="38"/>
      <c r="B60" s="500"/>
      <c r="C60" s="259"/>
      <c r="D60" s="259"/>
      <c r="E60" s="260" t="s">
        <v>169</v>
      </c>
      <c r="F60" s="259" t="s">
        <v>82</v>
      </c>
      <c r="G60" s="259"/>
      <c r="H60" s="259" t="s">
        <v>82</v>
      </c>
      <c r="I60" s="504"/>
      <c r="M60" s="154">
        <f>'Memória de Cálculo - Cocal'!L76</f>
        <v>0</v>
      </c>
    </row>
    <row r="61" spans="1:17">
      <c r="A61" s="38"/>
      <c r="B61" s="502" t="s">
        <v>52</v>
      </c>
      <c r="C61" s="233" t="s">
        <v>239</v>
      </c>
      <c r="D61" s="153" t="s">
        <v>244</v>
      </c>
      <c r="E61" s="262" t="s">
        <v>245</v>
      </c>
      <c r="F61" s="153" t="s">
        <v>250</v>
      </c>
      <c r="G61" s="153">
        <f>'Memória de Cálculo - Palmeira'!P206</f>
        <v>8.43</v>
      </c>
      <c r="H61" s="356">
        <v>56.06</v>
      </c>
      <c r="I61" s="503">
        <f t="shared" si="0"/>
        <v>472.58580000000001</v>
      </c>
    </row>
    <row r="62" spans="1:17">
      <c r="A62" s="38"/>
      <c r="B62" s="502" t="s">
        <v>53</v>
      </c>
      <c r="C62" s="153" t="s">
        <v>240</v>
      </c>
      <c r="D62" s="153" t="s">
        <v>244</v>
      </c>
      <c r="E62" s="262" t="s">
        <v>246</v>
      </c>
      <c r="F62" s="153" t="s">
        <v>250</v>
      </c>
      <c r="G62" s="153">
        <f>'Memória de Cálculo - Palmeira'!P210</f>
        <v>22.606999999999999</v>
      </c>
      <c r="H62" s="356">
        <v>100.75</v>
      </c>
      <c r="I62" s="503">
        <f t="shared" si="0"/>
        <v>2277.6552499999998</v>
      </c>
    </row>
    <row r="63" spans="1:17">
      <c r="A63" s="38"/>
      <c r="B63" s="502" t="s">
        <v>54</v>
      </c>
      <c r="C63" s="153" t="s">
        <v>241</v>
      </c>
      <c r="D63" s="153" t="s">
        <v>244</v>
      </c>
      <c r="E63" s="262" t="s">
        <v>247</v>
      </c>
      <c r="F63" s="153" t="s">
        <v>250</v>
      </c>
      <c r="G63" s="153">
        <f>'Memória de Cálculo - Palmeira'!P214</f>
        <v>0.56000000000000005</v>
      </c>
      <c r="H63" s="356">
        <v>955.71</v>
      </c>
      <c r="I63" s="503">
        <f t="shared" si="0"/>
        <v>535.19760000000008</v>
      </c>
    </row>
    <row r="64" spans="1:17">
      <c r="A64" s="38"/>
      <c r="B64" s="502" t="s">
        <v>55</v>
      </c>
      <c r="C64" s="254" t="s">
        <v>173</v>
      </c>
      <c r="D64" s="153" t="s">
        <v>26</v>
      </c>
      <c r="E64" s="262" t="s">
        <v>248</v>
      </c>
      <c r="F64" s="153" t="s">
        <v>250</v>
      </c>
      <c r="G64" s="153">
        <f>'Memória de Cálculo - Palmeira'!P223</f>
        <v>0.56000000000000005</v>
      </c>
      <c r="H64" s="356">
        <v>70.75</v>
      </c>
      <c r="I64" s="503">
        <f t="shared" si="0"/>
        <v>39.620000000000005</v>
      </c>
    </row>
    <row r="65" spans="1:10">
      <c r="A65" s="38"/>
      <c r="B65" s="502" t="s">
        <v>56</v>
      </c>
      <c r="C65" s="138" t="s">
        <v>175</v>
      </c>
      <c r="D65" s="138" t="s">
        <v>201</v>
      </c>
      <c r="E65" s="262" t="s">
        <v>366</v>
      </c>
      <c r="F65" s="153" t="s">
        <v>118</v>
      </c>
      <c r="G65" s="153">
        <f>'Memória de Cálculo - Palmeira'!P231</f>
        <v>10.8</v>
      </c>
      <c r="H65" s="356">
        <v>26.79</v>
      </c>
      <c r="I65" s="503">
        <f t="shared" si="0"/>
        <v>289.33199999999999</v>
      </c>
    </row>
    <row r="66" spans="1:10">
      <c r="A66" s="38"/>
      <c r="B66" s="502"/>
      <c r="C66" s="153"/>
      <c r="D66" s="153"/>
      <c r="E66" s="262"/>
      <c r="F66" s="153"/>
      <c r="G66" s="153"/>
      <c r="H66" s="153"/>
      <c r="I66" s="503"/>
    </row>
    <row r="67" spans="1:10">
      <c r="A67" s="38"/>
      <c r="B67" s="502"/>
      <c r="C67" s="153"/>
      <c r="D67" s="153"/>
      <c r="E67" s="262"/>
      <c r="F67" s="153"/>
      <c r="G67" s="142" t="s">
        <v>11</v>
      </c>
      <c r="H67" s="153"/>
      <c r="I67" s="503">
        <f>SUM(I61:I66)</f>
        <v>3614.3906499999994</v>
      </c>
    </row>
    <row r="68" spans="1:10">
      <c r="A68" s="38"/>
      <c r="B68" s="502"/>
      <c r="C68" s="265" t="s">
        <v>286</v>
      </c>
      <c r="D68" s="265"/>
      <c r="E68" s="265"/>
      <c r="F68" s="265"/>
      <c r="G68" s="265"/>
      <c r="H68" s="265"/>
      <c r="I68" s="508"/>
    </row>
    <row r="69" spans="1:10" ht="15" thickBot="1">
      <c r="A69" s="38"/>
      <c r="B69" s="509"/>
      <c r="C69"/>
      <c r="D69"/>
      <c r="E69"/>
      <c r="F69"/>
      <c r="G69"/>
      <c r="H69"/>
      <c r="I69" s="510"/>
    </row>
    <row r="70" spans="1:10">
      <c r="A70" s="38"/>
      <c r="B70" s="509"/>
      <c r="C70"/>
      <c r="D70"/>
      <c r="E70"/>
      <c r="F70"/>
      <c r="G70"/>
      <c r="H70" s="61" t="s">
        <v>10</v>
      </c>
      <c r="I70" s="42">
        <f>SUM(I17,I22,I39,I40,I44,I59,I67)</f>
        <v>581670.98767499998</v>
      </c>
    </row>
    <row r="71" spans="1:10">
      <c r="A71" s="38"/>
      <c r="B71" s="509"/>
      <c r="C71"/>
      <c r="D71"/>
      <c r="E71"/>
      <c r="F71"/>
      <c r="G71"/>
      <c r="H71" s="199" t="s">
        <v>20</v>
      </c>
      <c r="I71" s="200">
        <f>I72-I70</f>
        <v>140938.88031365245</v>
      </c>
    </row>
    <row r="72" spans="1:10" ht="14.25" customHeight="1" thickBot="1">
      <c r="A72" s="38"/>
      <c r="B72" s="509"/>
      <c r="C72"/>
      <c r="D72"/>
      <c r="E72"/>
      <c r="F72"/>
      <c r="G72"/>
      <c r="H72" s="420" t="s">
        <v>71</v>
      </c>
      <c r="I72" s="201">
        <f>I70*1.2423</f>
        <v>722609.86798865243</v>
      </c>
    </row>
    <row r="73" spans="1:10">
      <c r="A73" s="38"/>
      <c r="B73" s="509"/>
      <c r="C73"/>
      <c r="D73"/>
      <c r="E73"/>
      <c r="F73"/>
      <c r="G73"/>
      <c r="H73"/>
      <c r="I73" s="510"/>
    </row>
    <row r="74" spans="1:10">
      <c r="A74" s="38"/>
      <c r="B74" s="509"/>
      <c r="C74" s="534"/>
      <c r="D74" s="534"/>
      <c r="E74" s="534"/>
      <c r="F74" s="534"/>
      <c r="G74" s="534"/>
      <c r="H74" s="534"/>
      <c r="I74" s="535"/>
    </row>
    <row r="75" spans="1:10">
      <c r="A75" s="38"/>
      <c r="B75" s="421" t="s">
        <v>82</v>
      </c>
      <c r="C75" s="363"/>
      <c r="D75" s="363"/>
      <c r="E75" s="363"/>
      <c r="F75" s="363"/>
      <c r="G75" s="363"/>
      <c r="H75" s="363"/>
      <c r="I75" s="422"/>
      <c r="J75" s="363"/>
    </row>
    <row r="76" spans="1:10">
      <c r="A76" s="38"/>
      <c r="B76" s="417"/>
      <c r="C76" s="7"/>
      <c r="D76" s="7"/>
      <c r="E76" s="418"/>
      <c r="F76" s="7"/>
      <c r="G76" s="71"/>
      <c r="H76" s="330"/>
      <c r="I76" s="423"/>
      <c r="J76" s="5"/>
    </row>
    <row r="77" spans="1:10">
      <c r="A77" s="38"/>
      <c r="B77" s="417"/>
      <c r="C77" s="7"/>
      <c r="D77" s="7"/>
      <c r="E77" s="418"/>
      <c r="F77" s="7"/>
      <c r="G77" s="71"/>
      <c r="H77" s="330"/>
      <c r="I77" s="423"/>
      <c r="J77" s="5"/>
    </row>
    <row r="78" spans="1:10">
      <c r="A78" s="38"/>
      <c r="B78" s="772" t="s">
        <v>121</v>
      </c>
      <c r="C78" s="773"/>
      <c r="D78" s="773"/>
      <c r="E78" s="773"/>
      <c r="F78" s="773"/>
      <c r="G78" s="773"/>
      <c r="H78" s="428"/>
      <c r="I78" s="429"/>
      <c r="J78" s="5"/>
    </row>
    <row r="79" spans="1:10">
      <c r="A79" s="38"/>
      <c r="B79" s="772" t="s">
        <v>124</v>
      </c>
      <c r="C79" s="773"/>
      <c r="D79" s="773"/>
      <c r="E79" s="773"/>
      <c r="F79" s="773"/>
      <c r="G79" s="773"/>
      <c r="H79" s="428"/>
      <c r="I79" s="429"/>
      <c r="J79" s="5"/>
    </row>
    <row r="80" spans="1:10" ht="15" thickBot="1">
      <c r="A80" s="38"/>
      <c r="B80" s="707" t="s">
        <v>123</v>
      </c>
      <c r="C80" s="708"/>
      <c r="D80" s="708"/>
      <c r="E80" s="708"/>
      <c r="F80" s="708"/>
      <c r="G80" s="708"/>
      <c r="H80" s="457"/>
      <c r="I80" s="511"/>
      <c r="J80" s="5"/>
    </row>
    <row r="81" spans="1:10">
      <c r="A81" s="38"/>
      <c r="B81" s="773"/>
      <c r="C81" s="773"/>
      <c r="D81" s="773"/>
      <c r="E81" s="773"/>
      <c r="F81" s="773"/>
      <c r="G81" s="773"/>
      <c r="H81" s="62"/>
      <c r="I81" s="5"/>
      <c r="J81" s="5"/>
    </row>
    <row r="82" spans="1:10">
      <c r="A82" s="37"/>
      <c r="B82" s="44"/>
      <c r="C82" s="44"/>
      <c r="D82" s="45"/>
      <c r="E82" s="45"/>
      <c r="F82" s="33"/>
      <c r="G82" s="72"/>
      <c r="H82" s="63"/>
      <c r="I82" s="4"/>
      <c r="J82" s="4"/>
    </row>
    <row r="83" spans="1:10">
      <c r="A83" s="37"/>
      <c r="B83" s="4"/>
      <c r="C83" s="4"/>
      <c r="D83" s="4"/>
      <c r="E83" s="66"/>
      <c r="F83" s="4"/>
      <c r="G83" s="73"/>
      <c r="H83" s="63"/>
      <c r="I83" s="4"/>
      <c r="J83" s="4"/>
    </row>
  </sheetData>
  <mergeCells count="7">
    <mergeCell ref="B79:G79"/>
    <mergeCell ref="B80:G80"/>
    <mergeCell ref="B81:G81"/>
    <mergeCell ref="H1:I1"/>
    <mergeCell ref="H3:I4"/>
    <mergeCell ref="H8:I8"/>
    <mergeCell ref="B78:G78"/>
  </mergeCells>
  <conditionalFormatting sqref="G12:H12">
    <cfRule type="cellIs" dxfId="5" priority="1" stopIfTrue="1" operator="equal">
      <formula>0</formula>
    </cfRule>
  </conditionalFormatting>
  <printOptions horizontalCentered="1" verticalCentered="1"/>
  <pageMargins left="0" right="0" top="0" bottom="0" header="0" footer="0"/>
  <pageSetup paperSize="9" scale="4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4"/>
  <sheetViews>
    <sheetView view="pageBreakPreview" zoomScale="60" zoomScaleNormal="70" workbookViewId="0">
      <selection activeCell="P6" sqref="P6"/>
    </sheetView>
  </sheetViews>
  <sheetFormatPr defaultRowHeight="14.25"/>
  <cols>
    <col min="1" max="1" width="9" style="253"/>
    <col min="2" max="2" width="13.125" style="1" bestFit="1" customWidth="1"/>
    <col min="3" max="4" width="9.125" style="1" bestFit="1" customWidth="1"/>
    <col min="5" max="5" width="7.5" style="1" bestFit="1" customWidth="1"/>
    <col min="6" max="6" width="9.875" style="1" bestFit="1" customWidth="1"/>
    <col min="7" max="7" width="19.875" style="1" bestFit="1" customWidth="1"/>
    <col min="8" max="8" width="17.125" style="1" customWidth="1"/>
    <col min="9" max="9" width="14" style="1" customWidth="1"/>
    <col min="10" max="10" width="11" style="1" customWidth="1"/>
    <col min="11" max="11" width="10.25" style="1" customWidth="1"/>
    <col min="12" max="12" width="14.25" style="1" bestFit="1" customWidth="1"/>
    <col min="13" max="13" width="15.25" style="1" customWidth="1"/>
    <col min="14" max="14" width="5.5" style="1" bestFit="1" customWidth="1"/>
    <col min="15" max="15" width="9" style="1"/>
    <col min="16" max="16" width="9.875" style="1" bestFit="1" customWidth="1"/>
    <col min="17" max="19" width="9" style="1"/>
    <col min="20" max="20" width="19.5" style="1" bestFit="1" customWidth="1"/>
    <col min="21" max="21" width="11.875" style="1" bestFit="1" customWidth="1"/>
    <col min="22" max="16384" width="9" style="1"/>
  </cols>
  <sheetData>
    <row r="1" spans="1:32" ht="19.5" customHeight="1">
      <c r="A1" s="569"/>
      <c r="B1" s="462"/>
      <c r="C1" s="462"/>
      <c r="D1" s="382"/>
      <c r="E1" s="382"/>
      <c r="F1" s="382"/>
      <c r="G1" s="382"/>
      <c r="H1" s="382"/>
      <c r="I1" s="382"/>
      <c r="J1" s="382"/>
      <c r="K1" s="382"/>
      <c r="L1" s="382"/>
      <c r="M1" s="709"/>
      <c r="N1" s="709"/>
      <c r="O1" s="709"/>
      <c r="P1" s="710"/>
      <c r="R1" s="59"/>
      <c r="S1" s="74"/>
    </row>
    <row r="2" spans="1:32" ht="14.25" customHeight="1">
      <c r="A2" s="570"/>
      <c r="B2" s="614"/>
      <c r="C2" s="614"/>
      <c r="D2" s="615"/>
      <c r="E2" s="615"/>
      <c r="F2" s="615"/>
      <c r="G2" s="615"/>
      <c r="H2" s="615"/>
      <c r="I2" s="615"/>
      <c r="J2" s="615"/>
      <c r="K2" s="615"/>
      <c r="L2" s="615"/>
      <c r="M2" s="615"/>
      <c r="N2" s="615"/>
      <c r="O2" s="615"/>
      <c r="P2" s="401"/>
      <c r="R2" s="59"/>
      <c r="S2" s="75"/>
      <c r="T2"/>
      <c r="U2"/>
    </row>
    <row r="3" spans="1:32" ht="23.25" customHeight="1">
      <c r="A3" s="570"/>
      <c r="B3" s="614"/>
      <c r="C3" s="614"/>
      <c r="D3" s="615"/>
      <c r="E3" s="615"/>
      <c r="F3" s="615"/>
      <c r="G3" s="615"/>
      <c r="H3" s="615"/>
      <c r="I3" s="615"/>
      <c r="J3" s="615"/>
      <c r="K3" s="615"/>
      <c r="L3" s="615"/>
      <c r="M3" s="615"/>
      <c r="N3" s="615"/>
      <c r="O3" s="615"/>
      <c r="P3" s="401"/>
      <c r="R3" s="59"/>
      <c r="S3" s="76"/>
      <c r="T3"/>
      <c r="U3"/>
    </row>
    <row r="4" spans="1:32">
      <c r="A4" s="570"/>
      <c r="B4" s="614"/>
      <c r="C4" s="614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  <c r="P4" s="401"/>
      <c r="R4" s="59"/>
      <c r="S4" s="77"/>
      <c r="T4"/>
      <c r="U4"/>
    </row>
    <row r="5" spans="1:32" ht="22.5">
      <c r="A5" s="570"/>
      <c r="B5" s="614"/>
      <c r="C5" s="614"/>
      <c r="D5" s="615"/>
      <c r="E5" s="616" t="s">
        <v>362</v>
      </c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571"/>
      <c r="Q5" s="568"/>
      <c r="R5" s="568"/>
      <c r="S5" s="78"/>
      <c r="T5"/>
      <c r="U5"/>
    </row>
    <row r="6" spans="1:32" ht="48.75" customHeight="1">
      <c r="A6" s="570"/>
      <c r="B6" s="614"/>
      <c r="C6" s="614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5"/>
      <c r="O6" s="615"/>
      <c r="P6" s="401"/>
      <c r="R6" s="59"/>
      <c r="S6" s="79"/>
      <c r="T6"/>
      <c r="U6"/>
    </row>
    <row r="7" spans="1:32" ht="55.5" customHeight="1">
      <c r="A7" s="570"/>
      <c r="B7" s="614"/>
      <c r="C7" s="614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401"/>
      <c r="R7" s="59"/>
      <c r="S7" s="79"/>
      <c r="T7"/>
      <c r="U7"/>
    </row>
    <row r="8" spans="1:32" ht="27" customHeight="1" thickBot="1">
      <c r="A8" s="572"/>
      <c r="B8" s="470"/>
      <c r="C8" s="470"/>
      <c r="D8" s="471"/>
      <c r="E8" s="471"/>
      <c r="F8" s="471"/>
      <c r="G8" s="471"/>
      <c r="H8" s="471"/>
      <c r="I8" s="471"/>
      <c r="J8" s="471"/>
      <c r="K8" s="471"/>
      <c r="L8" s="471"/>
      <c r="M8" s="471"/>
      <c r="N8" s="471"/>
      <c r="O8" s="471"/>
      <c r="P8" s="573"/>
      <c r="R8" s="59"/>
      <c r="S8" s="80"/>
      <c r="T8" s="81"/>
      <c r="U8" s="2"/>
    </row>
    <row r="9" spans="1:32" ht="19.5" customHeight="1">
      <c r="A9" s="842" t="s">
        <v>75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4"/>
    </row>
    <row r="10" spans="1:32" ht="14.25" customHeight="1">
      <c r="A10" s="539" t="s">
        <v>81</v>
      </c>
      <c r="B10" s="214" t="s">
        <v>76</v>
      </c>
      <c r="C10" s="214" t="s">
        <v>77</v>
      </c>
      <c r="D10" s="839" t="s">
        <v>78</v>
      </c>
      <c r="E10" s="840"/>
      <c r="F10" s="840"/>
      <c r="G10" s="840"/>
      <c r="H10" s="840"/>
      <c r="I10" s="840"/>
      <c r="J10" s="840"/>
      <c r="K10" s="840"/>
      <c r="L10" s="840"/>
      <c r="M10" s="840"/>
      <c r="N10" s="841"/>
      <c r="O10" s="214" t="s">
        <v>64</v>
      </c>
      <c r="P10" s="540" t="s">
        <v>79</v>
      </c>
    </row>
    <row r="11" spans="1:32" ht="15.75">
      <c r="A11" s="541" t="s">
        <v>284</v>
      </c>
      <c r="B11" s="892" t="s">
        <v>7</v>
      </c>
      <c r="C11" s="892"/>
      <c r="D11" s="892"/>
      <c r="E11" s="892"/>
      <c r="F11" s="892"/>
      <c r="G11" s="892"/>
      <c r="H11" s="892"/>
      <c r="I11" s="892"/>
      <c r="J11" s="892"/>
      <c r="K11" s="892"/>
      <c r="L11" s="892"/>
      <c r="M11" s="892"/>
      <c r="N11" s="892"/>
      <c r="O11" s="892"/>
      <c r="P11" s="893"/>
      <c r="S11" s="276"/>
      <c r="T11" s="308"/>
      <c r="U11" s="308"/>
      <c r="V11" s="819"/>
      <c r="W11" s="819"/>
      <c r="X11" s="819"/>
      <c r="Y11" s="819"/>
      <c r="Z11" s="819"/>
      <c r="AA11" s="819"/>
      <c r="AB11" s="819"/>
      <c r="AC11" s="308"/>
      <c r="AD11" s="308"/>
      <c r="AE11" s="308"/>
      <c r="AF11" s="308"/>
    </row>
    <row r="12" spans="1:32" ht="14.25" customHeight="1">
      <c r="A12" s="502" t="s">
        <v>23</v>
      </c>
      <c r="B12" s="216" t="s">
        <v>206</v>
      </c>
      <c r="C12" s="217" t="s">
        <v>26</v>
      </c>
      <c r="D12" s="851" t="s">
        <v>287</v>
      </c>
      <c r="E12" s="851"/>
      <c r="F12" s="851"/>
      <c r="G12" s="851"/>
      <c r="H12" s="851"/>
      <c r="I12" s="851"/>
      <c r="J12" s="851"/>
      <c r="K12" s="851"/>
      <c r="L12" s="851"/>
      <c r="M12" s="851"/>
      <c r="N12" s="851"/>
      <c r="O12" s="215" t="s">
        <v>208</v>
      </c>
      <c r="P12" s="542">
        <v>3</v>
      </c>
      <c r="S12" s="276"/>
      <c r="T12" s="819"/>
      <c r="U12" s="795"/>
      <c r="V12" s="795"/>
      <c r="W12" s="795"/>
      <c r="X12" s="795"/>
      <c r="Y12" s="795"/>
      <c r="Z12" s="795"/>
      <c r="AA12" s="795"/>
      <c r="AB12" s="795"/>
      <c r="AC12" s="795"/>
      <c r="AD12" s="795"/>
      <c r="AE12" s="795"/>
      <c r="AF12" s="795"/>
    </row>
    <row r="13" spans="1:32">
      <c r="A13" s="543"/>
      <c r="B13" s="216"/>
      <c r="C13" s="217"/>
      <c r="D13" s="850" t="s">
        <v>370</v>
      </c>
      <c r="E13" s="850"/>
      <c r="F13" s="850"/>
      <c r="G13" s="850"/>
      <c r="H13" s="850"/>
      <c r="I13" s="850"/>
      <c r="J13" s="850"/>
      <c r="K13" s="850"/>
      <c r="L13" s="850"/>
      <c r="M13" s="850"/>
      <c r="N13" s="850"/>
      <c r="O13" s="215"/>
      <c r="P13" s="544"/>
      <c r="S13" s="276"/>
      <c r="T13" s="277"/>
      <c r="U13" s="278"/>
      <c r="V13" s="787"/>
      <c r="W13" s="792"/>
      <c r="X13" s="792"/>
      <c r="Y13" s="792"/>
      <c r="Z13" s="792"/>
      <c r="AA13" s="792"/>
      <c r="AB13" s="792"/>
      <c r="AC13" s="278"/>
      <c r="AD13" s="278"/>
      <c r="AE13" s="278"/>
      <c r="AF13" s="278"/>
    </row>
    <row r="14" spans="1:32" ht="14.25" customHeight="1">
      <c r="A14" s="543" t="s">
        <v>25</v>
      </c>
      <c r="B14" s="216" t="s">
        <v>209</v>
      </c>
      <c r="C14" s="217" t="s">
        <v>26</v>
      </c>
      <c r="D14" s="851" t="s">
        <v>288</v>
      </c>
      <c r="E14" s="851"/>
      <c r="F14" s="851"/>
      <c r="G14" s="851"/>
      <c r="H14" s="851"/>
      <c r="I14" s="851"/>
      <c r="J14" s="851"/>
      <c r="K14" s="851"/>
      <c r="L14" s="851"/>
      <c r="M14" s="851"/>
      <c r="N14" s="851"/>
      <c r="O14" s="215" t="s">
        <v>49</v>
      </c>
      <c r="P14" s="542">
        <v>60</v>
      </c>
      <c r="S14" s="276"/>
      <c r="T14" s="277"/>
      <c r="U14" s="278"/>
      <c r="V14" s="279"/>
      <c r="W14" s="280"/>
      <c r="X14" s="280"/>
      <c r="Y14" s="280"/>
      <c r="Z14" s="280"/>
      <c r="AA14" s="280"/>
      <c r="AB14" s="280"/>
      <c r="AC14" s="278"/>
      <c r="AD14" s="278"/>
      <c r="AE14" s="281"/>
      <c r="AF14" s="278"/>
    </row>
    <row r="15" spans="1:32">
      <c r="A15" s="543"/>
      <c r="B15" s="216"/>
      <c r="C15" s="217"/>
      <c r="D15" s="851" t="s">
        <v>371</v>
      </c>
      <c r="E15" s="851"/>
      <c r="F15" s="851"/>
      <c r="G15" s="851"/>
      <c r="H15" s="851"/>
      <c r="I15" s="851"/>
      <c r="J15" s="851"/>
      <c r="K15" s="851"/>
      <c r="L15" s="851"/>
      <c r="M15" s="851"/>
      <c r="N15" s="851"/>
      <c r="O15" s="215"/>
      <c r="P15" s="544"/>
      <c r="S15" s="276"/>
      <c r="T15" s="277"/>
      <c r="U15" s="278"/>
      <c r="V15" s="279"/>
      <c r="W15" s="280"/>
      <c r="X15" s="280"/>
      <c r="Y15" s="284"/>
      <c r="Z15" s="284"/>
      <c r="AA15" s="284"/>
      <c r="AB15" s="280"/>
      <c r="AC15" s="278"/>
      <c r="AD15" s="278"/>
      <c r="AE15" s="281"/>
      <c r="AF15" s="278"/>
    </row>
    <row r="16" spans="1:32">
      <c r="A16" s="543"/>
      <c r="B16" s="216"/>
      <c r="C16" s="217"/>
      <c r="D16" s="823"/>
      <c r="E16" s="823"/>
      <c r="F16" s="823"/>
      <c r="G16" s="823"/>
      <c r="H16" s="823"/>
      <c r="I16" s="823"/>
      <c r="J16" s="823"/>
      <c r="K16" s="823"/>
      <c r="L16" s="823"/>
      <c r="M16" s="823"/>
      <c r="N16" s="823"/>
      <c r="O16" s="215"/>
      <c r="P16" s="544"/>
      <c r="S16" s="276"/>
      <c r="T16" s="277"/>
      <c r="U16" s="278"/>
      <c r="V16" s="279"/>
      <c r="W16" s="280"/>
      <c r="X16" s="280"/>
      <c r="Y16" s="283"/>
      <c r="Z16" s="283"/>
      <c r="AA16" s="283"/>
      <c r="AB16" s="280"/>
      <c r="AC16" s="278"/>
      <c r="AD16" s="278"/>
      <c r="AE16" s="281"/>
      <c r="AF16" s="278"/>
    </row>
    <row r="17" spans="1:32">
      <c r="A17" s="545">
        <v>2</v>
      </c>
      <c r="B17" s="894" t="s">
        <v>211</v>
      </c>
      <c r="C17" s="895"/>
      <c r="D17" s="895"/>
      <c r="E17" s="895"/>
      <c r="F17" s="895"/>
      <c r="G17" s="895"/>
      <c r="H17" s="895"/>
      <c r="I17" s="895"/>
      <c r="J17" s="895"/>
      <c r="K17" s="895"/>
      <c r="L17" s="895"/>
      <c r="M17" s="895"/>
      <c r="N17" s="895"/>
      <c r="O17" s="895"/>
      <c r="P17" s="896"/>
      <c r="S17" s="276"/>
      <c r="T17" s="281"/>
      <c r="U17" s="281"/>
      <c r="V17" s="281"/>
      <c r="W17" s="281"/>
      <c r="X17" s="281"/>
      <c r="Y17" s="281"/>
      <c r="Z17" s="281"/>
      <c r="AA17" s="281"/>
      <c r="AB17" s="281"/>
      <c r="AC17" s="281"/>
      <c r="AD17" s="281"/>
      <c r="AE17" s="281"/>
      <c r="AF17" s="281"/>
    </row>
    <row r="18" spans="1:32" ht="26.25" customHeight="1">
      <c r="A18" s="543" t="s">
        <v>31</v>
      </c>
      <c r="B18" s="217" t="s">
        <v>212</v>
      </c>
      <c r="C18" s="217" t="s">
        <v>26</v>
      </c>
      <c r="D18" s="827" t="s">
        <v>213</v>
      </c>
      <c r="E18" s="828"/>
      <c r="F18" s="828"/>
      <c r="G18" s="828"/>
      <c r="H18" s="828"/>
      <c r="I18" s="828"/>
      <c r="J18" s="828"/>
      <c r="K18" s="828"/>
      <c r="L18" s="828"/>
      <c r="M18" s="828"/>
      <c r="N18" s="829"/>
      <c r="O18" s="215" t="s">
        <v>49</v>
      </c>
      <c r="P18" s="542">
        <f>J24</f>
        <v>2.16</v>
      </c>
      <c r="S18" s="276"/>
      <c r="T18" s="277"/>
      <c r="U18" s="278"/>
      <c r="V18" s="787"/>
      <c r="W18" s="792"/>
      <c r="X18" s="792"/>
      <c r="Y18" s="792"/>
      <c r="Z18" s="792"/>
      <c r="AA18" s="792"/>
      <c r="AB18" s="792"/>
      <c r="AC18" s="278"/>
      <c r="AD18" s="278"/>
      <c r="AE18" s="278"/>
      <c r="AF18" s="278"/>
    </row>
    <row r="19" spans="1:32">
      <c r="A19" s="546"/>
      <c r="B19" s="617"/>
      <c r="C19" s="617"/>
      <c r="D19" s="618"/>
      <c r="E19" s="619"/>
      <c r="F19" s="619"/>
      <c r="G19" s="619"/>
      <c r="H19" s="619"/>
      <c r="I19" s="619"/>
      <c r="J19" s="619"/>
      <c r="K19" s="617"/>
      <c r="L19" s="617"/>
      <c r="M19" s="620"/>
      <c r="N19" s="617"/>
      <c r="O19" s="621"/>
      <c r="P19" s="374"/>
      <c r="S19" s="276"/>
      <c r="T19" s="277"/>
      <c r="U19" s="278"/>
      <c r="V19" s="279"/>
      <c r="W19" s="280"/>
      <c r="X19" s="280"/>
      <c r="Y19" s="280"/>
      <c r="Z19" s="280"/>
      <c r="AA19" s="280"/>
      <c r="AB19" s="280"/>
      <c r="AC19" s="278"/>
      <c r="AD19" s="278"/>
      <c r="AE19" s="281"/>
      <c r="AF19" s="278"/>
    </row>
    <row r="20" spans="1:32">
      <c r="A20" s="546"/>
      <c r="B20" s="617"/>
      <c r="C20" s="617"/>
      <c r="D20" s="618"/>
      <c r="E20" s="619"/>
      <c r="F20" s="619"/>
      <c r="G20" s="619"/>
      <c r="H20" s="586" t="s">
        <v>294</v>
      </c>
      <c r="I20" s="218" t="s">
        <v>295</v>
      </c>
      <c r="J20" s="830" t="s">
        <v>296</v>
      </c>
      <c r="K20" s="831"/>
      <c r="L20" s="617"/>
      <c r="M20" s="620"/>
      <c r="N20" s="617"/>
      <c r="O20" s="621"/>
      <c r="P20" s="374"/>
      <c r="S20" s="276"/>
      <c r="T20" s="277"/>
      <c r="U20" s="278"/>
      <c r="V20" s="279"/>
      <c r="W20" s="280"/>
      <c r="X20" s="788"/>
      <c r="Y20" s="821"/>
      <c r="Z20" s="821"/>
      <c r="AA20" s="280"/>
      <c r="AB20" s="280"/>
      <c r="AC20" s="278"/>
      <c r="AD20" s="278"/>
      <c r="AE20" s="281"/>
      <c r="AF20" s="278"/>
    </row>
    <row r="21" spans="1:32">
      <c r="A21" s="546"/>
      <c r="B21" s="617"/>
      <c r="C21" s="617"/>
      <c r="D21" s="618"/>
      <c r="E21" s="619"/>
      <c r="F21" s="619"/>
      <c r="G21" s="219" t="s">
        <v>297</v>
      </c>
      <c r="H21" s="586">
        <v>0.36</v>
      </c>
      <c r="I21" s="586">
        <v>2</v>
      </c>
      <c r="J21" s="830">
        <f>H21*I21</f>
        <v>0.72</v>
      </c>
      <c r="K21" s="831"/>
      <c r="L21" s="617"/>
      <c r="M21" s="620"/>
      <c r="N21" s="617"/>
      <c r="O21" s="621"/>
      <c r="P21" s="374"/>
      <c r="S21" s="276"/>
      <c r="T21" s="277"/>
      <c r="U21" s="278"/>
      <c r="V21" s="279"/>
      <c r="W21" s="280"/>
      <c r="X21" s="284"/>
      <c r="Y21" s="284"/>
      <c r="Z21" s="284"/>
      <c r="AA21" s="280"/>
      <c r="AB21" s="280"/>
      <c r="AC21" s="278"/>
      <c r="AD21" s="278"/>
      <c r="AE21" s="281"/>
      <c r="AF21" s="278"/>
    </row>
    <row r="22" spans="1:32">
      <c r="A22" s="546"/>
      <c r="B22" s="617"/>
      <c r="C22" s="617"/>
      <c r="D22" s="618"/>
      <c r="E22" s="619"/>
      <c r="F22" s="619"/>
      <c r="G22" s="219" t="s">
        <v>298</v>
      </c>
      <c r="H22" s="586">
        <v>0.36</v>
      </c>
      <c r="I22" s="586">
        <v>2</v>
      </c>
      <c r="J22" s="830">
        <f>H22*I22</f>
        <v>0.72</v>
      </c>
      <c r="K22" s="831"/>
      <c r="L22" s="617"/>
      <c r="M22" s="620"/>
      <c r="N22" s="617"/>
      <c r="O22" s="621"/>
      <c r="P22" s="374"/>
      <c r="S22" s="276"/>
      <c r="T22" s="281"/>
      <c r="U22" s="281"/>
      <c r="V22" s="281"/>
      <c r="W22" s="281"/>
      <c r="X22" s="281"/>
      <c r="Y22" s="281"/>
      <c r="Z22" s="281"/>
      <c r="AA22" s="281"/>
      <c r="AB22" s="281"/>
      <c r="AC22" s="281"/>
      <c r="AD22" s="281"/>
      <c r="AE22" s="281"/>
      <c r="AF22" s="281"/>
    </row>
    <row r="23" spans="1:32" ht="28.5">
      <c r="A23" s="546"/>
      <c r="B23" s="617"/>
      <c r="C23" s="617"/>
      <c r="D23" s="617"/>
      <c r="E23" s="622"/>
      <c r="F23" s="622"/>
      <c r="G23" s="220" t="s">
        <v>299</v>
      </c>
      <c r="H23" s="586">
        <v>0.36</v>
      </c>
      <c r="I23" s="221">
        <v>2</v>
      </c>
      <c r="J23" s="830">
        <f>H23*I23</f>
        <v>0.72</v>
      </c>
      <c r="K23" s="831"/>
      <c r="L23" s="617"/>
      <c r="M23" s="620"/>
      <c r="N23" s="620"/>
      <c r="O23" s="621"/>
      <c r="P23" s="374"/>
      <c r="S23" s="276"/>
      <c r="T23" s="281"/>
      <c r="U23" s="281"/>
      <c r="V23" s="281"/>
      <c r="W23" s="281"/>
      <c r="X23" s="281"/>
      <c r="Y23" s="284"/>
      <c r="Z23" s="284"/>
      <c r="AA23" s="284"/>
      <c r="AB23" s="281"/>
      <c r="AC23" s="281"/>
      <c r="AD23" s="281"/>
      <c r="AE23" s="281"/>
      <c r="AF23" s="281"/>
    </row>
    <row r="24" spans="1:32">
      <c r="A24" s="546"/>
      <c r="B24" s="617"/>
      <c r="C24" s="617"/>
      <c r="D24" s="617"/>
      <c r="E24" s="622"/>
      <c r="F24" s="622"/>
      <c r="G24" s="834" t="s">
        <v>293</v>
      </c>
      <c r="H24" s="834"/>
      <c r="I24" s="835"/>
      <c r="J24" s="834">
        <f>SUM(J21:J23)</f>
        <v>2.16</v>
      </c>
      <c r="K24" s="834"/>
      <c r="L24" s="617"/>
      <c r="M24" s="620"/>
      <c r="N24" s="620"/>
      <c r="O24" s="621"/>
      <c r="P24" s="374"/>
      <c r="S24" s="276"/>
      <c r="T24" s="281"/>
      <c r="U24" s="281"/>
      <c r="V24" s="281"/>
      <c r="W24" s="281"/>
      <c r="X24" s="281"/>
      <c r="Y24" s="281"/>
      <c r="Z24" s="281"/>
      <c r="AA24" s="281"/>
      <c r="AB24" s="281"/>
      <c r="AC24" s="281"/>
      <c r="AD24" s="281"/>
      <c r="AE24" s="281"/>
      <c r="AF24" s="281"/>
    </row>
    <row r="25" spans="1:32">
      <c r="A25" s="546"/>
      <c r="B25" s="617"/>
      <c r="C25" s="617"/>
      <c r="D25" s="617"/>
      <c r="E25" s="622"/>
      <c r="F25" s="622"/>
      <c r="G25" s="622"/>
      <c r="H25" s="622"/>
      <c r="I25" s="622"/>
      <c r="J25" s="622"/>
      <c r="K25" s="617"/>
      <c r="L25" s="617"/>
      <c r="M25" s="620"/>
      <c r="N25" s="620"/>
      <c r="O25" s="621"/>
      <c r="P25" s="374"/>
      <c r="S25" s="276"/>
      <c r="T25" s="277"/>
      <c r="U25" s="278"/>
      <c r="V25" s="787"/>
      <c r="W25" s="792"/>
      <c r="X25" s="792"/>
      <c r="Y25" s="792"/>
      <c r="Z25" s="792"/>
      <c r="AA25" s="792"/>
      <c r="AB25" s="792"/>
      <c r="AC25" s="278"/>
      <c r="AD25" s="278"/>
      <c r="AE25" s="278"/>
      <c r="AF25" s="278"/>
    </row>
    <row r="26" spans="1:32">
      <c r="A26" s="543" t="s">
        <v>32</v>
      </c>
      <c r="B26" s="217" t="s">
        <v>173</v>
      </c>
      <c r="C26" s="217" t="s">
        <v>26</v>
      </c>
      <c r="D26" s="845" t="s">
        <v>289</v>
      </c>
      <c r="E26" s="846"/>
      <c r="F26" s="846"/>
      <c r="G26" s="846"/>
      <c r="H26" s="846"/>
      <c r="I26" s="846"/>
      <c r="J26" s="846"/>
      <c r="K26" s="846"/>
      <c r="L26" s="846"/>
      <c r="M26" s="846"/>
      <c r="N26" s="847"/>
      <c r="O26" s="215" t="s">
        <v>49</v>
      </c>
      <c r="P26" s="542">
        <f>J32</f>
        <v>2.16</v>
      </c>
      <c r="S26" s="276"/>
      <c r="T26" s="277"/>
      <c r="U26" s="278"/>
      <c r="V26" s="279"/>
      <c r="W26" s="280"/>
      <c r="X26" s="788"/>
      <c r="Y26" s="821"/>
      <c r="Z26" s="788"/>
      <c r="AA26" s="822"/>
      <c r="AB26" s="280"/>
      <c r="AC26" s="278"/>
      <c r="AD26" s="278"/>
      <c r="AE26" s="281"/>
      <c r="AF26" s="278"/>
    </row>
    <row r="27" spans="1:32">
      <c r="A27" s="546"/>
      <c r="B27" s="617"/>
      <c r="C27" s="617"/>
      <c r="D27" s="617"/>
      <c r="E27" s="622"/>
      <c r="F27" s="622"/>
      <c r="G27" s="622"/>
      <c r="H27" s="622"/>
      <c r="I27" s="622"/>
      <c r="J27" s="622"/>
      <c r="K27" s="617"/>
      <c r="L27" s="617"/>
      <c r="M27" s="620"/>
      <c r="N27" s="617"/>
      <c r="O27" s="621"/>
      <c r="P27" s="374"/>
      <c r="S27" s="276"/>
      <c r="T27" s="277"/>
      <c r="U27" s="278"/>
      <c r="V27" s="279"/>
      <c r="W27" s="280"/>
      <c r="X27" s="788"/>
      <c r="Y27" s="821"/>
      <c r="Z27" s="788"/>
      <c r="AA27" s="822"/>
      <c r="AB27" s="280"/>
      <c r="AC27" s="278"/>
      <c r="AD27" s="278"/>
      <c r="AE27" s="281"/>
      <c r="AF27" s="278"/>
    </row>
    <row r="28" spans="1:32" ht="15.75">
      <c r="A28" s="546"/>
      <c r="B28" s="617"/>
      <c r="C28" s="617"/>
      <c r="D28" s="617"/>
      <c r="E28" s="622"/>
      <c r="F28" s="622"/>
      <c r="G28" s="619"/>
      <c r="H28" s="590" t="s">
        <v>294</v>
      </c>
      <c r="I28" s="222" t="s">
        <v>295</v>
      </c>
      <c r="J28" s="848" t="s">
        <v>296</v>
      </c>
      <c r="K28" s="849"/>
      <c r="L28" s="617"/>
      <c r="M28" s="620"/>
      <c r="N28" s="617"/>
      <c r="O28" s="621"/>
      <c r="P28" s="374"/>
      <c r="S28" s="276"/>
      <c r="T28" s="819"/>
      <c r="U28" s="795"/>
      <c r="V28" s="795"/>
      <c r="W28" s="795"/>
      <c r="X28" s="795"/>
      <c r="Y28" s="795"/>
      <c r="Z28" s="795"/>
      <c r="AA28" s="795"/>
      <c r="AB28" s="795"/>
      <c r="AC28" s="795"/>
      <c r="AD28" s="795"/>
      <c r="AE28" s="795"/>
      <c r="AF28" s="795"/>
    </row>
    <row r="29" spans="1:32">
      <c r="A29" s="546"/>
      <c r="B29" s="617"/>
      <c r="C29" s="617"/>
      <c r="D29" s="617"/>
      <c r="E29" s="622"/>
      <c r="F29" s="622"/>
      <c r="G29" s="219" t="s">
        <v>297</v>
      </c>
      <c r="H29" s="586">
        <v>0.36</v>
      </c>
      <c r="I29" s="586">
        <v>2</v>
      </c>
      <c r="J29" s="830">
        <f>H29*I29</f>
        <v>0.72</v>
      </c>
      <c r="K29" s="831"/>
      <c r="L29" s="617"/>
      <c r="M29" s="620"/>
      <c r="N29" s="617"/>
      <c r="O29" s="621"/>
      <c r="P29" s="374"/>
      <c r="S29" s="276"/>
      <c r="T29" s="278"/>
      <c r="U29" s="278"/>
      <c r="V29" s="787"/>
      <c r="W29" s="820"/>
      <c r="X29" s="820"/>
      <c r="Y29" s="820"/>
      <c r="Z29" s="820"/>
      <c r="AA29" s="820"/>
      <c r="AB29" s="820"/>
      <c r="AC29" s="278"/>
      <c r="AD29" s="278"/>
      <c r="AE29" s="278"/>
      <c r="AF29" s="278"/>
    </row>
    <row r="30" spans="1:32">
      <c r="A30" s="546"/>
      <c r="B30" s="617"/>
      <c r="C30" s="617"/>
      <c r="D30" s="617"/>
      <c r="E30" s="622"/>
      <c r="F30" s="622"/>
      <c r="G30" s="219" t="s">
        <v>298</v>
      </c>
      <c r="H30" s="586">
        <v>0.36</v>
      </c>
      <c r="I30" s="586">
        <v>2</v>
      </c>
      <c r="J30" s="830">
        <f>H30*I30</f>
        <v>0.72</v>
      </c>
      <c r="K30" s="831"/>
      <c r="L30" s="617"/>
      <c r="M30" s="620"/>
      <c r="N30" s="617"/>
      <c r="O30" s="621"/>
      <c r="P30" s="374"/>
      <c r="S30" s="276"/>
      <c r="T30" s="278"/>
      <c r="U30" s="278"/>
      <c r="V30" s="279"/>
      <c r="W30" s="310"/>
      <c r="X30" s="310"/>
      <c r="Y30" s="310"/>
      <c r="Z30" s="310"/>
      <c r="AA30" s="310"/>
      <c r="AB30" s="310"/>
      <c r="AC30" s="278"/>
      <c r="AD30" s="278"/>
      <c r="AE30" s="281"/>
      <c r="AF30" s="278"/>
    </row>
    <row r="31" spans="1:32">
      <c r="A31" s="546"/>
      <c r="B31" s="617"/>
      <c r="C31" s="617"/>
      <c r="D31" s="617"/>
      <c r="E31" s="622"/>
      <c r="F31" s="622"/>
      <c r="G31" s="223" t="s">
        <v>299</v>
      </c>
      <c r="H31" s="586">
        <v>0.36</v>
      </c>
      <c r="I31" s="221">
        <v>2</v>
      </c>
      <c r="J31" s="830">
        <f>H31*I31</f>
        <v>0.72</v>
      </c>
      <c r="K31" s="831"/>
      <c r="L31" s="617"/>
      <c r="M31" s="620"/>
      <c r="N31" s="617"/>
      <c r="O31" s="621"/>
      <c r="P31" s="374"/>
      <c r="S31" s="276"/>
      <c r="T31" s="278"/>
      <c r="U31" s="278"/>
      <c r="V31" s="279"/>
      <c r="W31" s="310"/>
      <c r="X31" s="310"/>
      <c r="Y31" s="310"/>
      <c r="Z31" s="311"/>
      <c r="AA31" s="312"/>
      <c r="AB31" s="815"/>
      <c r="AC31" s="816"/>
      <c r="AD31" s="278"/>
      <c r="AE31" s="281"/>
      <c r="AF31" s="278"/>
    </row>
    <row r="32" spans="1:32">
      <c r="A32" s="546"/>
      <c r="B32" s="617"/>
      <c r="C32" s="617"/>
      <c r="D32" s="617"/>
      <c r="E32" s="622"/>
      <c r="F32" s="622"/>
      <c r="G32" s="834" t="s">
        <v>293</v>
      </c>
      <c r="H32" s="834"/>
      <c r="I32" s="835"/>
      <c r="J32" s="834">
        <f>SUM(J29:J31)</f>
        <v>2.16</v>
      </c>
      <c r="K32" s="834"/>
      <c r="L32" s="617"/>
      <c r="M32" s="620"/>
      <c r="N32" s="617"/>
      <c r="O32" s="621"/>
      <c r="P32" s="374"/>
      <c r="S32" s="276"/>
      <c r="T32" s="278"/>
      <c r="U32" s="278"/>
      <c r="V32" s="279"/>
      <c r="W32" s="310"/>
      <c r="X32" s="310"/>
      <c r="Y32" s="312"/>
      <c r="Z32" s="311"/>
      <c r="AA32" s="311"/>
      <c r="AB32" s="815"/>
      <c r="AC32" s="816"/>
      <c r="AD32" s="278"/>
      <c r="AE32" s="281"/>
      <c r="AF32" s="278"/>
    </row>
    <row r="33" spans="1:32">
      <c r="A33" s="547">
        <v>3</v>
      </c>
      <c r="B33" s="623"/>
      <c r="C33" s="624"/>
      <c r="D33" s="897" t="str">
        <f>'[3]PLANILHA DE QUANTIDADES'!D19:J19</f>
        <v>DRENAGEM DE ÁGUAS PLUVIAIS</v>
      </c>
      <c r="E33" s="897"/>
      <c r="F33" s="897"/>
      <c r="G33" s="897"/>
      <c r="H33" s="897"/>
      <c r="I33" s="897"/>
      <c r="J33" s="897"/>
      <c r="K33" s="897"/>
      <c r="L33" s="897"/>
      <c r="M33" s="897"/>
      <c r="N33" s="897"/>
      <c r="O33" s="897"/>
      <c r="P33" s="898"/>
      <c r="S33" s="276"/>
      <c r="T33" s="278"/>
      <c r="U33" s="278"/>
      <c r="V33" s="279"/>
      <c r="W33" s="310"/>
      <c r="X33" s="310"/>
      <c r="Y33" s="312"/>
      <c r="Z33" s="311"/>
      <c r="AA33" s="311"/>
      <c r="AB33" s="815"/>
      <c r="AC33" s="816"/>
      <c r="AD33" s="278"/>
      <c r="AE33" s="281"/>
      <c r="AF33" s="278"/>
    </row>
    <row r="34" spans="1:32">
      <c r="A34" s="548" t="s">
        <v>38</v>
      </c>
      <c r="B34" s="217" t="s">
        <v>215</v>
      </c>
      <c r="C34" s="217" t="s">
        <v>26</v>
      </c>
      <c r="D34" s="845" t="s">
        <v>226</v>
      </c>
      <c r="E34" s="846"/>
      <c r="F34" s="846"/>
      <c r="G34" s="846"/>
      <c r="H34" s="846"/>
      <c r="I34" s="846"/>
      <c r="J34" s="846"/>
      <c r="K34" s="846"/>
      <c r="L34" s="846"/>
      <c r="M34" s="846"/>
      <c r="N34" s="847"/>
      <c r="O34" s="215" t="s">
        <v>36</v>
      </c>
      <c r="P34" s="542">
        <f>J44</f>
        <v>584.11800000000005</v>
      </c>
      <c r="S34" s="276"/>
      <c r="T34" s="278"/>
      <c r="U34" s="278"/>
      <c r="V34" s="278"/>
      <c r="W34" s="294"/>
      <c r="X34" s="294"/>
      <c r="Y34" s="289"/>
      <c r="Z34" s="311"/>
      <c r="AA34" s="289"/>
      <c r="AB34" s="815"/>
      <c r="AC34" s="816"/>
      <c r="AD34" s="278"/>
      <c r="AE34" s="281"/>
      <c r="AF34" s="281"/>
    </row>
    <row r="35" spans="1:32" ht="42.75">
      <c r="A35" s="549"/>
      <c r="B35" s="224" t="s">
        <v>300</v>
      </c>
      <c r="C35" s="224" t="s">
        <v>301</v>
      </c>
      <c r="D35" s="224" t="s">
        <v>302</v>
      </c>
      <c r="E35" s="224" t="s">
        <v>303</v>
      </c>
      <c r="F35" s="588" t="s">
        <v>304</v>
      </c>
      <c r="G35" s="588" t="s">
        <v>305</v>
      </c>
      <c r="H35" s="836" t="s">
        <v>306</v>
      </c>
      <c r="I35" s="836"/>
      <c r="J35" s="836" t="s">
        <v>307</v>
      </c>
      <c r="K35" s="836"/>
      <c r="L35" s="625"/>
      <c r="M35" s="625"/>
      <c r="N35" s="626"/>
      <c r="O35" s="621"/>
      <c r="P35" s="374"/>
      <c r="S35" s="276"/>
      <c r="T35" s="278"/>
      <c r="U35" s="278"/>
      <c r="V35" s="278"/>
      <c r="W35" s="294"/>
      <c r="X35" s="294"/>
      <c r="Y35" s="816"/>
      <c r="Z35" s="806"/>
      <c r="AA35" s="806"/>
      <c r="AB35" s="816"/>
      <c r="AC35" s="816"/>
      <c r="AD35" s="278"/>
      <c r="AE35" s="281"/>
      <c r="AF35" s="281"/>
    </row>
    <row r="36" spans="1:32">
      <c r="A36" s="549"/>
      <c r="B36" s="585" t="s">
        <v>308</v>
      </c>
      <c r="C36" s="585">
        <v>0.4</v>
      </c>
      <c r="D36" s="225">
        <v>1.8</v>
      </c>
      <c r="E36" s="585">
        <v>1.7</v>
      </c>
      <c r="F36" s="589">
        <v>45</v>
      </c>
      <c r="G36" s="587">
        <v>1.2</v>
      </c>
      <c r="H36" s="832">
        <f t="shared" ref="H36:H43" si="0">IF(C36&gt;1.19,(D36+E36)/2+SUM($N$352:$N$354),(D36+E36)/2+$N$353)</f>
        <v>1.75</v>
      </c>
      <c r="I36" s="833"/>
      <c r="J36" s="823">
        <f t="shared" ref="J36:J43" si="1">IF(H36&lt;2.01,F36*G36*H36,F36*G36*2)</f>
        <v>94.5</v>
      </c>
      <c r="K36" s="823"/>
      <c r="L36" s="627"/>
      <c r="M36" s="627"/>
      <c r="N36" s="626"/>
      <c r="O36" s="621"/>
      <c r="P36" s="374"/>
      <c r="S36" s="276"/>
      <c r="T36" s="278"/>
      <c r="U36" s="278"/>
      <c r="V36" s="278"/>
      <c r="W36" s="294"/>
      <c r="X36" s="294"/>
      <c r="Y36" s="294"/>
      <c r="Z36" s="294"/>
      <c r="AA36" s="294"/>
      <c r="AB36" s="294"/>
      <c r="AC36" s="278"/>
      <c r="AD36" s="278"/>
      <c r="AE36" s="281"/>
      <c r="AF36" s="281"/>
    </row>
    <row r="37" spans="1:32" ht="28.5">
      <c r="A37" s="549"/>
      <c r="B37" s="585" t="s">
        <v>309</v>
      </c>
      <c r="C37" s="585">
        <v>0.6</v>
      </c>
      <c r="D37" s="585">
        <v>1.83</v>
      </c>
      <c r="E37" s="585">
        <v>1.69</v>
      </c>
      <c r="F37" s="589">
        <v>15</v>
      </c>
      <c r="G37" s="587">
        <v>1.8</v>
      </c>
      <c r="H37" s="832">
        <f t="shared" si="0"/>
        <v>1.76</v>
      </c>
      <c r="I37" s="833"/>
      <c r="J37" s="823">
        <f t="shared" si="1"/>
        <v>47.52</v>
      </c>
      <c r="K37" s="823"/>
      <c r="L37" s="627"/>
      <c r="M37" s="627"/>
      <c r="N37" s="626"/>
      <c r="O37" s="621"/>
      <c r="P37" s="374"/>
      <c r="S37" s="276"/>
      <c r="T37" s="278"/>
      <c r="U37" s="278"/>
      <c r="V37" s="802"/>
      <c r="W37" s="806"/>
      <c r="X37" s="806"/>
      <c r="Y37" s="806"/>
      <c r="Z37" s="806"/>
      <c r="AA37" s="806"/>
      <c r="AB37" s="806"/>
      <c r="AC37" s="278"/>
      <c r="AD37" s="278"/>
      <c r="AE37" s="278"/>
      <c r="AF37" s="278"/>
    </row>
    <row r="38" spans="1:32" ht="28.5">
      <c r="A38" s="549"/>
      <c r="B38" s="585" t="s">
        <v>310</v>
      </c>
      <c r="C38" s="585">
        <v>0.6</v>
      </c>
      <c r="D38" s="585">
        <f>E37</f>
        <v>1.69</v>
      </c>
      <c r="E38" s="585">
        <v>1.73</v>
      </c>
      <c r="F38" s="589">
        <v>57</v>
      </c>
      <c r="G38" s="587">
        <v>1.8</v>
      </c>
      <c r="H38" s="832">
        <f t="shared" si="0"/>
        <v>1.71</v>
      </c>
      <c r="I38" s="833"/>
      <c r="J38" s="823">
        <f t="shared" si="1"/>
        <v>175.446</v>
      </c>
      <c r="K38" s="823"/>
      <c r="L38" s="627"/>
      <c r="M38" s="627"/>
      <c r="N38" s="626"/>
      <c r="O38" s="621"/>
      <c r="P38" s="374"/>
      <c r="S38" s="276"/>
      <c r="T38" s="278"/>
      <c r="U38" s="278"/>
      <c r="V38" s="278"/>
      <c r="W38" s="294"/>
      <c r="X38" s="294"/>
      <c r="Y38" s="294"/>
      <c r="Z38" s="294"/>
      <c r="AA38" s="294"/>
      <c r="AB38" s="294"/>
      <c r="AC38" s="278"/>
      <c r="AD38" s="278"/>
      <c r="AE38" s="281"/>
      <c r="AF38" s="278"/>
    </row>
    <row r="39" spans="1:32" ht="28.5">
      <c r="A39" s="549"/>
      <c r="B39" s="585" t="s">
        <v>311</v>
      </c>
      <c r="C39" s="585">
        <v>0.6</v>
      </c>
      <c r="D39" s="585">
        <f>E38</f>
        <v>1.73</v>
      </c>
      <c r="E39" s="585">
        <v>1.95</v>
      </c>
      <c r="F39" s="589">
        <v>9</v>
      </c>
      <c r="G39" s="587">
        <v>1.8</v>
      </c>
      <c r="H39" s="832">
        <f t="shared" si="0"/>
        <v>1.8399999999999999</v>
      </c>
      <c r="I39" s="833"/>
      <c r="J39" s="823">
        <f t="shared" si="1"/>
        <v>29.807999999999996</v>
      </c>
      <c r="K39" s="823"/>
      <c r="L39" s="627"/>
      <c r="M39" s="627"/>
      <c r="N39" s="626"/>
      <c r="O39" s="621"/>
      <c r="P39" s="374"/>
      <c r="S39" s="276"/>
      <c r="T39" s="278"/>
      <c r="U39" s="278"/>
      <c r="V39" s="278"/>
      <c r="W39" s="294"/>
      <c r="X39" s="294"/>
      <c r="Y39" s="310"/>
      <c r="Z39" s="311"/>
      <c r="AA39" s="312"/>
      <c r="AB39" s="815"/>
      <c r="AC39" s="816"/>
      <c r="AD39" s="278"/>
      <c r="AE39" s="281"/>
      <c r="AF39" s="278"/>
    </row>
    <row r="40" spans="1:32" ht="28.5">
      <c r="A40" s="549"/>
      <c r="B40" s="585" t="s">
        <v>312</v>
      </c>
      <c r="C40" s="585">
        <v>0.6</v>
      </c>
      <c r="D40" s="585">
        <f>E39-0.4</f>
        <v>1.5499999999999998</v>
      </c>
      <c r="E40" s="585">
        <v>2.4900000000000002</v>
      </c>
      <c r="F40" s="589">
        <v>15</v>
      </c>
      <c r="G40" s="587">
        <v>1.8</v>
      </c>
      <c r="H40" s="832">
        <f t="shared" si="0"/>
        <v>2.02</v>
      </c>
      <c r="I40" s="833"/>
      <c r="J40" s="823">
        <f t="shared" si="1"/>
        <v>54</v>
      </c>
      <c r="K40" s="823"/>
      <c r="L40" s="627"/>
      <c r="M40" s="627"/>
      <c r="N40" s="626"/>
      <c r="O40" s="621"/>
      <c r="P40" s="374"/>
      <c r="S40" s="276"/>
      <c r="T40" s="278"/>
      <c r="U40" s="278"/>
      <c r="V40" s="278"/>
      <c r="W40" s="294"/>
      <c r="X40" s="294"/>
      <c r="Y40" s="312"/>
      <c r="Z40" s="311"/>
      <c r="AA40" s="311"/>
      <c r="AB40" s="815"/>
      <c r="AC40" s="816"/>
      <c r="AD40" s="278"/>
      <c r="AE40" s="281"/>
      <c r="AF40" s="278"/>
    </row>
    <row r="41" spans="1:32" ht="28.5">
      <c r="A41" s="549"/>
      <c r="B41" s="585" t="s">
        <v>313</v>
      </c>
      <c r="C41" s="585">
        <v>0.6</v>
      </c>
      <c r="D41" s="585">
        <f>E40-1</f>
        <v>1.4900000000000002</v>
      </c>
      <c r="E41" s="585">
        <v>2.95</v>
      </c>
      <c r="F41" s="589">
        <v>18</v>
      </c>
      <c r="G41" s="587">
        <v>1.8</v>
      </c>
      <c r="H41" s="832">
        <f t="shared" si="0"/>
        <v>2.2200000000000002</v>
      </c>
      <c r="I41" s="833"/>
      <c r="J41" s="823">
        <f t="shared" si="1"/>
        <v>64.8</v>
      </c>
      <c r="K41" s="823"/>
      <c r="L41" s="627"/>
      <c r="M41" s="627"/>
      <c r="N41" s="626"/>
      <c r="O41" s="621"/>
      <c r="P41" s="374"/>
      <c r="S41" s="276"/>
      <c r="T41" s="278"/>
      <c r="U41" s="278"/>
      <c r="V41" s="278"/>
      <c r="W41" s="294"/>
      <c r="X41" s="294"/>
      <c r="Y41" s="312"/>
      <c r="Z41" s="311"/>
      <c r="AA41" s="311"/>
      <c r="AB41" s="815"/>
      <c r="AC41" s="816"/>
      <c r="AD41" s="278"/>
      <c r="AE41" s="281"/>
      <c r="AF41" s="278"/>
    </row>
    <row r="42" spans="1:32" ht="28.5">
      <c r="A42" s="549"/>
      <c r="B42" s="585" t="s">
        <v>314</v>
      </c>
      <c r="C42" s="585">
        <v>0.6</v>
      </c>
      <c r="D42" s="585">
        <f>E41-1.45</f>
        <v>1.5000000000000002</v>
      </c>
      <c r="E42" s="585">
        <v>2.4500000000000002</v>
      </c>
      <c r="F42" s="589">
        <v>12</v>
      </c>
      <c r="G42" s="587">
        <v>1.8</v>
      </c>
      <c r="H42" s="837">
        <f t="shared" si="0"/>
        <v>1.9750000000000001</v>
      </c>
      <c r="I42" s="838"/>
      <c r="J42" s="823">
        <f t="shared" si="1"/>
        <v>42.660000000000004</v>
      </c>
      <c r="K42" s="823"/>
      <c r="L42" s="627"/>
      <c r="M42" s="627"/>
      <c r="N42" s="626"/>
      <c r="O42" s="621"/>
      <c r="P42" s="374"/>
      <c r="S42" s="276"/>
      <c r="T42" s="278"/>
      <c r="U42" s="278"/>
      <c r="V42" s="278"/>
      <c r="W42" s="294"/>
      <c r="X42" s="294"/>
      <c r="Y42" s="289"/>
      <c r="Z42" s="311"/>
      <c r="AA42" s="289"/>
      <c r="AB42" s="815"/>
      <c r="AC42" s="816"/>
      <c r="AD42" s="278"/>
      <c r="AE42" s="281"/>
      <c r="AF42" s="278"/>
    </row>
    <row r="43" spans="1:32" ht="28.5">
      <c r="A43" s="549"/>
      <c r="B43" s="585" t="s">
        <v>315</v>
      </c>
      <c r="C43" s="585">
        <v>0.6</v>
      </c>
      <c r="D43" s="585">
        <f>E42-0.66</f>
        <v>1.79</v>
      </c>
      <c r="E43" s="585">
        <v>1.7</v>
      </c>
      <c r="F43" s="589">
        <v>24</v>
      </c>
      <c r="G43" s="587">
        <v>1.8</v>
      </c>
      <c r="H43" s="837">
        <f t="shared" si="0"/>
        <v>1.7450000000000001</v>
      </c>
      <c r="I43" s="838"/>
      <c r="J43" s="823">
        <f t="shared" si="1"/>
        <v>75.384000000000015</v>
      </c>
      <c r="K43" s="823"/>
      <c r="L43" s="627"/>
      <c r="M43" s="627"/>
      <c r="N43" s="626"/>
      <c r="O43" s="621"/>
      <c r="P43" s="374"/>
      <c r="S43" s="276"/>
      <c r="T43" s="278"/>
      <c r="U43" s="278"/>
      <c r="V43" s="278"/>
      <c r="W43" s="294"/>
      <c r="X43" s="294"/>
      <c r="Y43" s="816"/>
      <c r="Z43" s="806"/>
      <c r="AA43" s="806"/>
      <c r="AB43" s="816"/>
      <c r="AC43" s="816"/>
      <c r="AD43" s="278"/>
      <c r="AE43" s="281"/>
      <c r="AF43" s="278"/>
    </row>
    <row r="44" spans="1:32">
      <c r="A44" s="549"/>
      <c r="B44" s="628"/>
      <c r="C44" s="628"/>
      <c r="D44" s="628"/>
      <c r="E44" s="628"/>
      <c r="F44" s="629"/>
      <c r="G44" s="630"/>
      <c r="H44" s="852"/>
      <c r="I44" s="853"/>
      <c r="J44" s="854">
        <f>SUM(J36:J43)</f>
        <v>584.11800000000005</v>
      </c>
      <c r="K44" s="854"/>
      <c r="L44" s="627"/>
      <c r="M44" s="629"/>
      <c r="N44" s="628"/>
      <c r="O44" s="621"/>
      <c r="P44" s="374"/>
      <c r="S44" s="276"/>
      <c r="T44" s="278"/>
      <c r="U44" s="294"/>
      <c r="V44" s="817"/>
      <c r="W44" s="799"/>
      <c r="X44" s="799"/>
      <c r="Y44" s="799"/>
      <c r="Z44" s="799"/>
      <c r="AA44" s="799"/>
      <c r="AB44" s="799"/>
      <c r="AC44" s="295"/>
      <c r="AD44" s="295"/>
      <c r="AE44" s="295"/>
      <c r="AF44" s="295"/>
    </row>
    <row r="45" spans="1:32">
      <c r="A45" s="549"/>
      <c r="B45" s="631"/>
      <c r="C45" s="631"/>
      <c r="D45" s="632"/>
      <c r="E45" s="632"/>
      <c r="F45" s="632"/>
      <c r="G45" s="632"/>
      <c r="H45" s="632"/>
      <c r="I45" s="632"/>
      <c r="J45" s="632"/>
      <c r="K45" s="633"/>
      <c r="L45" s="631"/>
      <c r="M45" s="634"/>
      <c r="N45" s="631"/>
      <c r="O45" s="621"/>
      <c r="P45" s="374"/>
      <c r="S45" s="276"/>
      <c r="T45" s="278"/>
      <c r="U45" s="278"/>
      <c r="V45" s="810"/>
      <c r="W45" s="818"/>
      <c r="X45" s="818"/>
      <c r="Y45" s="818"/>
      <c r="Z45" s="818"/>
      <c r="AA45" s="818"/>
      <c r="AB45" s="818"/>
      <c r="AC45" s="278"/>
      <c r="AD45" s="278"/>
      <c r="AE45" s="278"/>
      <c r="AF45" s="278"/>
    </row>
    <row r="46" spans="1:32">
      <c r="A46" s="548" t="s">
        <v>39</v>
      </c>
      <c r="B46" s="217" t="s">
        <v>216</v>
      </c>
      <c r="C46" s="217" t="s">
        <v>26</v>
      </c>
      <c r="D46" s="845" t="s">
        <v>227</v>
      </c>
      <c r="E46" s="846"/>
      <c r="F46" s="846"/>
      <c r="G46" s="846"/>
      <c r="H46" s="846"/>
      <c r="I46" s="846"/>
      <c r="J46" s="846"/>
      <c r="K46" s="846"/>
      <c r="L46" s="846"/>
      <c r="M46" s="846"/>
      <c r="N46" s="847"/>
      <c r="O46" s="215" t="s">
        <v>36</v>
      </c>
      <c r="P46" s="542">
        <f>M56</f>
        <v>347.25899999999996</v>
      </c>
      <c r="S46" s="276"/>
      <c r="T46" s="282"/>
      <c r="U46" s="282"/>
      <c r="V46" s="282"/>
      <c r="W46" s="282"/>
      <c r="X46" s="284"/>
      <c r="Y46" s="284"/>
      <c r="Z46" s="788"/>
      <c r="AA46" s="788"/>
      <c r="AB46" s="788"/>
      <c r="AC46" s="788"/>
      <c r="AD46" s="284"/>
      <c r="AE46" s="284"/>
      <c r="AF46" s="282"/>
    </row>
    <row r="47" spans="1:32" ht="42.75">
      <c r="A47" s="549"/>
      <c r="B47" s="855" t="s">
        <v>300</v>
      </c>
      <c r="C47" s="855"/>
      <c r="D47" s="856" t="s">
        <v>316</v>
      </c>
      <c r="E47" s="857"/>
      <c r="F47" s="856" t="s">
        <v>317</v>
      </c>
      <c r="G47" s="857"/>
      <c r="H47" s="594" t="s">
        <v>318</v>
      </c>
      <c r="I47" s="595"/>
      <c r="J47" s="858" t="s">
        <v>319</v>
      </c>
      <c r="K47" s="859"/>
      <c r="L47" s="605" t="s">
        <v>320</v>
      </c>
      <c r="M47" s="628" t="s">
        <v>321</v>
      </c>
      <c r="N47" s="635"/>
      <c r="O47" s="621"/>
      <c r="P47" s="374"/>
      <c r="S47" s="276"/>
      <c r="T47" s="282"/>
      <c r="U47" s="282"/>
      <c r="V47" s="313"/>
      <c r="W47" s="282"/>
      <c r="X47" s="283"/>
      <c r="Y47" s="284"/>
      <c r="Z47" s="788"/>
      <c r="AA47" s="798"/>
      <c r="AB47" s="790"/>
      <c r="AC47" s="790"/>
      <c r="AD47" s="283"/>
      <c r="AE47" s="283"/>
      <c r="AF47" s="282"/>
    </row>
    <row r="48" spans="1:32">
      <c r="A48" s="549"/>
      <c r="B48" s="860" t="str">
        <f>B36</f>
        <v>RAMAIS</v>
      </c>
      <c r="C48" s="860"/>
      <c r="D48" s="861">
        <f t="shared" ref="D48:D55" si="2">J36</f>
        <v>94.5</v>
      </c>
      <c r="E48" s="862"/>
      <c r="F48" s="861">
        <f>0.22*0.55</f>
        <v>0.12100000000000001</v>
      </c>
      <c r="G48" s="862"/>
      <c r="H48" s="861">
        <f t="shared" ref="H48:H55" si="3">ROUND(PI()*(C36/2)^2,2)</f>
        <v>0.13</v>
      </c>
      <c r="I48" s="862"/>
      <c r="J48" s="861">
        <f t="shared" ref="J48:J55" si="4">F36</f>
        <v>45</v>
      </c>
      <c r="K48" s="863"/>
      <c r="L48" s="602">
        <f>(F48+H48)*J48</f>
        <v>11.295</v>
      </c>
      <c r="M48" s="597">
        <f t="shared" ref="M48:M55" si="5">D48-L48</f>
        <v>83.204999999999998</v>
      </c>
      <c r="N48" s="635"/>
      <c r="O48" s="621"/>
      <c r="P48" s="374"/>
      <c r="S48" s="276"/>
      <c r="T48" s="282"/>
      <c r="U48" s="282"/>
      <c r="V48" s="282"/>
      <c r="W48" s="282"/>
      <c r="X48" s="283"/>
      <c r="Y48" s="284"/>
      <c r="Z48" s="788"/>
      <c r="AA48" s="798"/>
      <c r="AB48" s="790"/>
      <c r="AC48" s="790"/>
      <c r="AD48" s="283"/>
      <c r="AE48" s="283"/>
      <c r="AF48" s="282"/>
    </row>
    <row r="49" spans="1:32">
      <c r="A49" s="549"/>
      <c r="B49" s="860" t="str">
        <f t="shared" ref="B49:B54" si="6">B37</f>
        <v>PV-1 ATÉ PV-2</v>
      </c>
      <c r="C49" s="860"/>
      <c r="D49" s="861">
        <f t="shared" si="2"/>
        <v>47.52</v>
      </c>
      <c r="E49" s="862"/>
      <c r="F49" s="861">
        <f>0.22*0.75</f>
        <v>0.16500000000000001</v>
      </c>
      <c r="G49" s="862"/>
      <c r="H49" s="861">
        <f t="shared" si="3"/>
        <v>0.28000000000000003</v>
      </c>
      <c r="I49" s="862"/>
      <c r="J49" s="861">
        <f t="shared" si="4"/>
        <v>15</v>
      </c>
      <c r="K49" s="863"/>
      <c r="L49" s="602">
        <f t="shared" ref="L49:L55" si="7">(F49+H49)*J49</f>
        <v>6.6750000000000007</v>
      </c>
      <c r="M49" s="597">
        <f t="shared" si="5"/>
        <v>40.844999999999999</v>
      </c>
      <c r="N49" s="635"/>
      <c r="O49" s="621"/>
      <c r="P49" s="374"/>
      <c r="S49" s="276"/>
      <c r="T49" s="282"/>
      <c r="U49" s="282"/>
      <c r="V49" s="282"/>
      <c r="W49" s="282"/>
      <c r="X49" s="283"/>
      <c r="Y49" s="284"/>
      <c r="Z49" s="788"/>
      <c r="AA49" s="798"/>
      <c r="AB49" s="790"/>
      <c r="AC49" s="790"/>
      <c r="AD49" s="283"/>
      <c r="AE49" s="283"/>
      <c r="AF49" s="282"/>
    </row>
    <row r="50" spans="1:32">
      <c r="A50" s="549"/>
      <c r="B50" s="860" t="str">
        <f t="shared" si="6"/>
        <v>PV-2 ATÉ PV-3</v>
      </c>
      <c r="C50" s="860"/>
      <c r="D50" s="861">
        <f t="shared" si="2"/>
        <v>175.446</v>
      </c>
      <c r="E50" s="862"/>
      <c r="F50" s="861">
        <f t="shared" ref="F50:F55" si="8">0.22*0.75</f>
        <v>0.16500000000000001</v>
      </c>
      <c r="G50" s="862"/>
      <c r="H50" s="861">
        <f t="shared" si="3"/>
        <v>0.28000000000000003</v>
      </c>
      <c r="I50" s="862"/>
      <c r="J50" s="861">
        <f t="shared" si="4"/>
        <v>57</v>
      </c>
      <c r="K50" s="863"/>
      <c r="L50" s="602">
        <f t="shared" si="7"/>
        <v>25.365000000000002</v>
      </c>
      <c r="M50" s="597">
        <f t="shared" si="5"/>
        <v>150.08099999999999</v>
      </c>
      <c r="N50" s="635"/>
      <c r="O50" s="621"/>
      <c r="P50" s="374"/>
      <c r="S50" s="276"/>
      <c r="T50" s="282"/>
      <c r="U50" s="282"/>
      <c r="V50" s="282"/>
      <c r="W50" s="282"/>
      <c r="X50" s="283"/>
      <c r="Y50" s="284"/>
      <c r="Z50" s="788"/>
      <c r="AA50" s="798"/>
      <c r="AB50" s="790"/>
      <c r="AC50" s="790"/>
      <c r="AD50" s="283"/>
      <c r="AE50" s="283"/>
      <c r="AF50" s="282"/>
    </row>
    <row r="51" spans="1:32">
      <c r="A51" s="549"/>
      <c r="B51" s="860" t="str">
        <f t="shared" si="6"/>
        <v>PV-3 ATÉ PV-4</v>
      </c>
      <c r="C51" s="860"/>
      <c r="D51" s="861">
        <f t="shared" si="2"/>
        <v>29.807999999999996</v>
      </c>
      <c r="E51" s="862"/>
      <c r="F51" s="861">
        <f t="shared" si="8"/>
        <v>0.16500000000000001</v>
      </c>
      <c r="G51" s="862"/>
      <c r="H51" s="861">
        <f t="shared" si="3"/>
        <v>0.28000000000000003</v>
      </c>
      <c r="I51" s="862"/>
      <c r="J51" s="861">
        <f t="shared" si="4"/>
        <v>9</v>
      </c>
      <c r="K51" s="863"/>
      <c r="L51" s="602">
        <f t="shared" si="7"/>
        <v>4.0050000000000008</v>
      </c>
      <c r="M51" s="597">
        <f t="shared" si="5"/>
        <v>25.802999999999997</v>
      </c>
      <c r="N51" s="635"/>
      <c r="O51" s="621"/>
      <c r="P51" s="374"/>
      <c r="S51" s="276"/>
      <c r="T51" s="282"/>
      <c r="U51" s="282"/>
      <c r="V51" s="282"/>
      <c r="W51" s="282"/>
      <c r="X51" s="283"/>
      <c r="Y51" s="284"/>
      <c r="Z51" s="788"/>
      <c r="AA51" s="798"/>
      <c r="AB51" s="790"/>
      <c r="AC51" s="790"/>
      <c r="AD51" s="283"/>
      <c r="AE51" s="283"/>
      <c r="AF51" s="282"/>
    </row>
    <row r="52" spans="1:32">
      <c r="A52" s="549"/>
      <c r="B52" s="860" t="str">
        <f t="shared" si="6"/>
        <v>PV-4 ATÉ PV-5</v>
      </c>
      <c r="C52" s="860"/>
      <c r="D52" s="861">
        <f t="shared" si="2"/>
        <v>54</v>
      </c>
      <c r="E52" s="862"/>
      <c r="F52" s="861">
        <f t="shared" si="8"/>
        <v>0.16500000000000001</v>
      </c>
      <c r="G52" s="862"/>
      <c r="H52" s="861">
        <f t="shared" si="3"/>
        <v>0.28000000000000003</v>
      </c>
      <c r="I52" s="862"/>
      <c r="J52" s="861">
        <f t="shared" si="4"/>
        <v>15</v>
      </c>
      <c r="K52" s="863"/>
      <c r="L52" s="602">
        <f t="shared" si="7"/>
        <v>6.6750000000000007</v>
      </c>
      <c r="M52" s="597">
        <f t="shared" si="5"/>
        <v>47.325000000000003</v>
      </c>
      <c r="N52" s="635"/>
      <c r="O52" s="621"/>
      <c r="P52" s="374"/>
      <c r="S52" s="276"/>
      <c r="T52" s="282"/>
      <c r="U52" s="282"/>
      <c r="V52" s="282"/>
      <c r="W52" s="282"/>
      <c r="X52" s="283"/>
      <c r="Y52" s="284"/>
      <c r="Z52" s="788"/>
      <c r="AA52" s="798"/>
      <c r="AB52" s="790"/>
      <c r="AC52" s="790"/>
      <c r="AD52" s="283"/>
      <c r="AE52" s="283"/>
      <c r="AF52" s="282"/>
    </row>
    <row r="53" spans="1:32">
      <c r="A53" s="549"/>
      <c r="B53" s="860" t="str">
        <f t="shared" si="6"/>
        <v>PV-5 ATÉ PV-6</v>
      </c>
      <c r="C53" s="860"/>
      <c r="D53" s="861">
        <f t="shared" si="2"/>
        <v>64.8</v>
      </c>
      <c r="E53" s="862"/>
      <c r="F53" s="861">
        <f>0.22*0.75</f>
        <v>0.16500000000000001</v>
      </c>
      <c r="G53" s="862"/>
      <c r="H53" s="861">
        <f t="shared" si="3"/>
        <v>0.28000000000000003</v>
      </c>
      <c r="I53" s="862"/>
      <c r="J53" s="861">
        <f t="shared" si="4"/>
        <v>18</v>
      </c>
      <c r="K53" s="863"/>
      <c r="L53" s="602">
        <f t="shared" si="7"/>
        <v>8.0100000000000016</v>
      </c>
      <c r="M53" s="597">
        <f t="shared" si="5"/>
        <v>56.789999999999992</v>
      </c>
      <c r="N53" s="635"/>
      <c r="O53" s="621"/>
      <c r="P53" s="374"/>
      <c r="S53" s="276"/>
      <c r="T53" s="282"/>
      <c r="U53" s="282"/>
      <c r="V53" s="282"/>
      <c r="W53" s="282"/>
      <c r="X53" s="283"/>
      <c r="Y53" s="284"/>
      <c r="Z53" s="805"/>
      <c r="AA53" s="814"/>
      <c r="AB53" s="790"/>
      <c r="AC53" s="790"/>
      <c r="AD53" s="283"/>
      <c r="AE53" s="283"/>
      <c r="AF53" s="282"/>
    </row>
    <row r="54" spans="1:32">
      <c r="A54" s="549"/>
      <c r="B54" s="860" t="str">
        <f t="shared" si="6"/>
        <v>PV-6 ATÉ PV-7</v>
      </c>
      <c r="C54" s="860"/>
      <c r="D54" s="861">
        <f t="shared" si="2"/>
        <v>42.660000000000004</v>
      </c>
      <c r="E54" s="862"/>
      <c r="F54" s="861">
        <f t="shared" si="8"/>
        <v>0.16500000000000001</v>
      </c>
      <c r="G54" s="862"/>
      <c r="H54" s="861">
        <f t="shared" si="3"/>
        <v>0.28000000000000003</v>
      </c>
      <c r="I54" s="862"/>
      <c r="J54" s="861">
        <f t="shared" si="4"/>
        <v>12</v>
      </c>
      <c r="K54" s="863"/>
      <c r="L54" s="602">
        <f t="shared" si="7"/>
        <v>5.3400000000000007</v>
      </c>
      <c r="M54" s="597">
        <f t="shared" si="5"/>
        <v>37.32</v>
      </c>
      <c r="N54" s="635"/>
      <c r="O54" s="621"/>
      <c r="P54" s="374"/>
      <c r="S54" s="276"/>
      <c r="T54" s="282"/>
      <c r="U54" s="282"/>
      <c r="V54" s="282"/>
      <c r="W54" s="282"/>
      <c r="X54" s="283"/>
      <c r="Y54" s="284"/>
      <c r="Z54" s="805"/>
      <c r="AA54" s="814"/>
      <c r="AB54" s="790"/>
      <c r="AC54" s="790"/>
      <c r="AD54" s="283"/>
      <c r="AE54" s="283"/>
      <c r="AF54" s="282"/>
    </row>
    <row r="55" spans="1:32">
      <c r="A55" s="549"/>
      <c r="B55" s="860" t="str">
        <f>B43</f>
        <v>PV-7 ATÉ PV-8</v>
      </c>
      <c r="C55" s="860"/>
      <c r="D55" s="861">
        <f t="shared" si="2"/>
        <v>75.384000000000015</v>
      </c>
      <c r="E55" s="862"/>
      <c r="F55" s="861">
        <f t="shared" si="8"/>
        <v>0.16500000000000001</v>
      </c>
      <c r="G55" s="862"/>
      <c r="H55" s="861">
        <f t="shared" si="3"/>
        <v>0.28000000000000003</v>
      </c>
      <c r="I55" s="862"/>
      <c r="J55" s="861">
        <f t="shared" si="4"/>
        <v>24</v>
      </c>
      <c r="K55" s="863"/>
      <c r="L55" s="602">
        <f t="shared" si="7"/>
        <v>10.680000000000001</v>
      </c>
      <c r="M55" s="597">
        <f t="shared" si="5"/>
        <v>64.704000000000008</v>
      </c>
      <c r="N55" s="635"/>
      <c r="O55" s="621"/>
      <c r="P55" s="374"/>
      <c r="S55" s="276"/>
      <c r="T55" s="282"/>
      <c r="U55" s="282"/>
      <c r="V55" s="282"/>
      <c r="W55" s="282"/>
      <c r="X55" s="283"/>
      <c r="Y55" s="284"/>
      <c r="Z55" s="794"/>
      <c r="AA55" s="793"/>
      <c r="AB55" s="789"/>
      <c r="AC55" s="789"/>
      <c r="AD55" s="283"/>
      <c r="AE55" s="283"/>
      <c r="AF55" s="282"/>
    </row>
    <row r="56" spans="1:32">
      <c r="A56" s="549"/>
      <c r="B56" s="628"/>
      <c r="C56" s="628"/>
      <c r="D56" s="628"/>
      <c r="E56" s="628"/>
      <c r="F56" s="628"/>
      <c r="G56" s="628"/>
      <c r="H56" s="628"/>
      <c r="I56" s="628"/>
      <c r="J56" s="628"/>
      <c r="K56" s="621"/>
      <c r="L56" s="593" t="s">
        <v>293</v>
      </c>
      <c r="M56" s="227">
        <f>SUM(M48:M52)</f>
        <v>347.25899999999996</v>
      </c>
      <c r="N56" s="635"/>
      <c r="O56" s="621"/>
      <c r="P56" s="374"/>
      <c r="S56" s="276"/>
      <c r="T56" s="278"/>
      <c r="U56" s="278"/>
      <c r="V56" s="285"/>
      <c r="W56" s="285"/>
      <c r="X56" s="285"/>
      <c r="Y56" s="285"/>
      <c r="Z56" s="285"/>
      <c r="AA56" s="285"/>
      <c r="AB56" s="285"/>
      <c r="AC56" s="286"/>
      <c r="AD56" s="278"/>
      <c r="AE56" s="281"/>
      <c r="AF56" s="278"/>
    </row>
    <row r="57" spans="1:32">
      <c r="A57" s="549"/>
      <c r="B57" s="631"/>
      <c r="C57" s="631"/>
      <c r="D57" s="632"/>
      <c r="E57" s="636"/>
      <c r="F57" s="636"/>
      <c r="G57" s="636"/>
      <c r="H57" s="636"/>
      <c r="I57" s="636"/>
      <c r="J57" s="636"/>
      <c r="K57" s="637"/>
      <c r="L57" s="631"/>
      <c r="M57" s="634"/>
      <c r="N57" s="631"/>
      <c r="O57" s="621"/>
      <c r="P57" s="374"/>
      <c r="S57" s="276"/>
      <c r="T57" s="278"/>
      <c r="U57" s="278"/>
      <c r="V57" s="810"/>
      <c r="W57" s="809"/>
      <c r="X57" s="809"/>
      <c r="Y57" s="809"/>
      <c r="Z57" s="809"/>
      <c r="AA57" s="809"/>
      <c r="AB57" s="809"/>
      <c r="AC57" s="286"/>
      <c r="AD57" s="278"/>
      <c r="AE57" s="281"/>
      <c r="AF57" s="278"/>
    </row>
    <row r="58" spans="1:32" ht="32.25" customHeight="1">
      <c r="A58" s="548" t="s">
        <v>40</v>
      </c>
      <c r="B58" s="217" t="s">
        <v>217</v>
      </c>
      <c r="C58" s="217" t="s">
        <v>26</v>
      </c>
      <c r="D58" s="827" t="s">
        <v>367</v>
      </c>
      <c r="E58" s="828"/>
      <c r="F58" s="828"/>
      <c r="G58" s="828"/>
      <c r="H58" s="828"/>
      <c r="I58" s="828"/>
      <c r="J58" s="828"/>
      <c r="K58" s="828"/>
      <c r="L58" s="828"/>
      <c r="M58" s="828"/>
      <c r="N58" s="829"/>
      <c r="O58" s="215" t="s">
        <v>36</v>
      </c>
      <c r="P58" s="542">
        <f>J122</f>
        <v>97.56</v>
      </c>
      <c r="S58" s="276"/>
      <c r="T58" s="790"/>
      <c r="U58" s="790"/>
      <c r="V58" s="788"/>
      <c r="W58" s="788"/>
      <c r="X58" s="788"/>
      <c r="Y58" s="788"/>
      <c r="Z58" s="284"/>
      <c r="AA58" s="284"/>
      <c r="AB58" s="812"/>
      <c r="AC58" s="813"/>
      <c r="AD58" s="284"/>
      <c r="AE58" s="282"/>
      <c r="AF58" s="276"/>
    </row>
    <row r="59" spans="1:32" ht="27.75" customHeight="1">
      <c r="A59" s="548" t="s">
        <v>41</v>
      </c>
      <c r="B59" s="138">
        <v>95877</v>
      </c>
      <c r="C59" s="151" t="s">
        <v>45</v>
      </c>
      <c r="D59" s="784" t="s">
        <v>68</v>
      </c>
      <c r="E59" s="785"/>
      <c r="F59" s="785"/>
      <c r="G59" s="785"/>
      <c r="H59" s="785"/>
      <c r="I59" s="785"/>
      <c r="J59" s="785"/>
      <c r="K59" s="785"/>
      <c r="L59" s="785"/>
      <c r="M59" s="785"/>
      <c r="N59" s="786"/>
      <c r="O59" s="215" t="s">
        <v>36</v>
      </c>
      <c r="P59" s="542">
        <f>M122</f>
        <v>975.6</v>
      </c>
      <c r="S59" s="276"/>
      <c r="T59" s="790"/>
      <c r="U59" s="790"/>
      <c r="V59" s="790"/>
      <c r="W59" s="790"/>
      <c r="X59" s="790"/>
      <c r="Y59" s="790"/>
      <c r="Z59" s="790"/>
      <c r="AA59" s="790"/>
      <c r="AB59" s="790"/>
      <c r="AC59" s="813"/>
      <c r="AD59" s="282"/>
      <c r="AE59" s="282"/>
      <c r="AF59" s="276"/>
    </row>
    <row r="60" spans="1:32">
      <c r="A60" s="549"/>
      <c r="B60" s="631"/>
      <c r="C60" s="638"/>
      <c r="D60" s="639"/>
      <c r="E60" s="639"/>
      <c r="F60" s="228"/>
      <c r="G60" s="229"/>
      <c r="H60" s="230"/>
      <c r="I60" s="640"/>
      <c r="J60" s="634"/>
      <c r="K60" s="641"/>
      <c r="L60" s="637"/>
      <c r="M60" s="634"/>
      <c r="N60" s="631"/>
      <c r="O60" s="621"/>
      <c r="P60" s="374"/>
      <c r="S60" s="276"/>
      <c r="T60" s="278"/>
      <c r="U60" s="278"/>
      <c r="V60" s="787"/>
      <c r="W60" s="791"/>
      <c r="X60" s="791"/>
      <c r="Y60" s="791"/>
      <c r="Z60" s="791"/>
      <c r="AA60" s="791"/>
      <c r="AB60" s="791"/>
      <c r="AC60" s="286"/>
      <c r="AD60" s="278"/>
      <c r="AE60" s="281"/>
      <c r="AF60" s="278"/>
    </row>
    <row r="61" spans="1:32">
      <c r="A61" s="548" t="s">
        <v>141</v>
      </c>
      <c r="B61" s="217" t="s">
        <v>218</v>
      </c>
      <c r="C61" s="217" t="s">
        <v>26</v>
      </c>
      <c r="D61" s="845" t="s">
        <v>228</v>
      </c>
      <c r="E61" s="846"/>
      <c r="F61" s="846"/>
      <c r="G61" s="846"/>
      <c r="H61" s="846"/>
      <c r="I61" s="846"/>
      <c r="J61" s="846"/>
      <c r="K61" s="846"/>
      <c r="L61" s="846"/>
      <c r="M61" s="846"/>
      <c r="N61" s="847"/>
      <c r="O61" s="215" t="s">
        <v>49</v>
      </c>
      <c r="P61" s="542">
        <f>K71</f>
        <v>710.04</v>
      </c>
      <c r="S61" s="276"/>
      <c r="T61" s="278"/>
      <c r="U61" s="278"/>
      <c r="V61" s="787"/>
      <c r="W61" s="791"/>
      <c r="X61" s="791"/>
      <c r="Y61" s="791"/>
      <c r="Z61" s="791"/>
      <c r="AA61" s="791"/>
      <c r="AB61" s="791"/>
      <c r="AC61" s="286"/>
      <c r="AD61" s="278"/>
      <c r="AE61" s="281"/>
      <c r="AF61" s="278"/>
    </row>
    <row r="62" spans="1:32" ht="28.5">
      <c r="A62" s="549"/>
      <c r="B62" s="631"/>
      <c r="C62" s="857" t="s">
        <v>300</v>
      </c>
      <c r="D62" s="870"/>
      <c r="E62" s="870"/>
      <c r="F62" s="605" t="s">
        <v>304</v>
      </c>
      <c r="G62" s="870" t="s">
        <v>306</v>
      </c>
      <c r="H62" s="870"/>
      <c r="I62" s="870" t="s">
        <v>326</v>
      </c>
      <c r="J62" s="870"/>
      <c r="K62" s="870" t="s">
        <v>327</v>
      </c>
      <c r="L62" s="870"/>
      <c r="M62" s="600" t="s">
        <v>328</v>
      </c>
      <c r="N62" s="631"/>
      <c r="O62" s="621"/>
      <c r="P62" s="374"/>
      <c r="S62" s="276"/>
      <c r="T62" s="278"/>
      <c r="U62" s="788"/>
      <c r="V62" s="788"/>
      <c r="W62" s="788"/>
      <c r="X62" s="788"/>
      <c r="Y62" s="788"/>
      <c r="Z62" s="788"/>
      <c r="AA62" s="788"/>
      <c r="AB62" s="802"/>
      <c r="AC62" s="802"/>
      <c r="AD62" s="289"/>
      <c r="AE62" s="281"/>
      <c r="AF62" s="278"/>
    </row>
    <row r="63" spans="1:32">
      <c r="A63" s="549"/>
      <c r="B63" s="631"/>
      <c r="C63" s="860" t="str">
        <f t="shared" ref="C63:C70" si="9">B48</f>
        <v>RAMAIS</v>
      </c>
      <c r="D63" s="860"/>
      <c r="E63" s="862"/>
      <c r="F63" s="602">
        <f t="shared" ref="F63:F70" si="10">F36</f>
        <v>45</v>
      </c>
      <c r="G63" s="872">
        <f t="shared" ref="G63:G70" si="11">H36</f>
        <v>1.75</v>
      </c>
      <c r="H63" s="872"/>
      <c r="I63" s="872">
        <v>2</v>
      </c>
      <c r="J63" s="861"/>
      <c r="K63" s="872">
        <f t="shared" ref="K63:K70" si="12">ROUND(F63*G63*I63,2)</f>
        <v>157.5</v>
      </c>
      <c r="L63" s="872"/>
      <c r="M63" s="231" t="str">
        <f t="shared" ref="M63:M70" si="13">IF(G63=0,"",IF(G63&gt;2.99,"CONTÍNUO","DESCONTÍNUO"))</f>
        <v>DESCONTÍNUO</v>
      </c>
      <c r="N63" s="631"/>
      <c r="O63" s="621"/>
      <c r="P63" s="374"/>
      <c r="S63" s="276"/>
      <c r="T63" s="278"/>
      <c r="U63" s="790"/>
      <c r="V63" s="788"/>
      <c r="W63" s="788"/>
      <c r="X63" s="790"/>
      <c r="Y63" s="790"/>
      <c r="Z63" s="811"/>
      <c r="AA63" s="811"/>
      <c r="AB63" s="802"/>
      <c r="AC63" s="802"/>
      <c r="AD63" s="289"/>
      <c r="AE63" s="281"/>
      <c r="AF63" s="278"/>
    </row>
    <row r="64" spans="1:32">
      <c r="A64" s="549"/>
      <c r="B64" s="631"/>
      <c r="C64" s="860" t="str">
        <f t="shared" si="9"/>
        <v>PV-1 ATÉ PV-2</v>
      </c>
      <c r="D64" s="860"/>
      <c r="E64" s="862"/>
      <c r="F64" s="602">
        <f t="shared" si="10"/>
        <v>15</v>
      </c>
      <c r="G64" s="872">
        <f t="shared" si="11"/>
        <v>1.76</v>
      </c>
      <c r="H64" s="872"/>
      <c r="I64" s="872">
        <v>2</v>
      </c>
      <c r="J64" s="861"/>
      <c r="K64" s="872">
        <f t="shared" si="12"/>
        <v>52.8</v>
      </c>
      <c r="L64" s="872"/>
      <c r="M64" s="231" t="str">
        <f t="shared" si="13"/>
        <v>DESCONTÍNUO</v>
      </c>
      <c r="N64" s="631"/>
      <c r="O64" s="621"/>
      <c r="P64" s="374"/>
      <c r="S64" s="276"/>
      <c r="T64" s="278"/>
      <c r="U64" s="790"/>
      <c r="V64" s="788"/>
      <c r="W64" s="788"/>
      <c r="X64" s="790"/>
      <c r="Y64" s="790"/>
      <c r="Z64" s="811"/>
      <c r="AA64" s="811"/>
      <c r="AB64" s="802"/>
      <c r="AC64" s="802"/>
      <c r="AD64" s="289"/>
      <c r="AE64" s="281"/>
      <c r="AF64" s="278"/>
    </row>
    <row r="65" spans="1:32">
      <c r="A65" s="549"/>
      <c r="B65" s="631"/>
      <c r="C65" s="860" t="str">
        <f t="shared" si="9"/>
        <v>PV-2 ATÉ PV-3</v>
      </c>
      <c r="D65" s="860"/>
      <c r="E65" s="862"/>
      <c r="F65" s="602">
        <f t="shared" si="10"/>
        <v>57</v>
      </c>
      <c r="G65" s="872">
        <f t="shared" si="11"/>
        <v>1.71</v>
      </c>
      <c r="H65" s="872"/>
      <c r="I65" s="872">
        <v>2</v>
      </c>
      <c r="J65" s="861"/>
      <c r="K65" s="872">
        <f t="shared" si="12"/>
        <v>194.94</v>
      </c>
      <c r="L65" s="872"/>
      <c r="M65" s="231" t="str">
        <f t="shared" si="13"/>
        <v>DESCONTÍNUO</v>
      </c>
      <c r="N65" s="631"/>
      <c r="O65" s="621"/>
      <c r="P65" s="374"/>
      <c r="S65" s="276"/>
      <c r="T65" s="278"/>
      <c r="U65" s="790"/>
      <c r="V65" s="788"/>
      <c r="W65" s="788"/>
      <c r="X65" s="790"/>
      <c r="Y65" s="790"/>
      <c r="Z65" s="811"/>
      <c r="AA65" s="811"/>
      <c r="AB65" s="802"/>
      <c r="AC65" s="802"/>
      <c r="AD65" s="289"/>
      <c r="AE65" s="281"/>
      <c r="AF65" s="278"/>
    </row>
    <row r="66" spans="1:32">
      <c r="A66" s="549"/>
      <c r="B66" s="631"/>
      <c r="C66" s="860" t="str">
        <f t="shared" si="9"/>
        <v>PV-3 ATÉ PV-4</v>
      </c>
      <c r="D66" s="860"/>
      <c r="E66" s="862"/>
      <c r="F66" s="602">
        <f t="shared" si="10"/>
        <v>9</v>
      </c>
      <c r="G66" s="872">
        <f t="shared" si="11"/>
        <v>1.8399999999999999</v>
      </c>
      <c r="H66" s="872"/>
      <c r="I66" s="872">
        <v>2</v>
      </c>
      <c r="J66" s="861"/>
      <c r="K66" s="872">
        <f t="shared" si="12"/>
        <v>33.119999999999997</v>
      </c>
      <c r="L66" s="872"/>
      <c r="M66" s="231" t="str">
        <f t="shared" si="13"/>
        <v>DESCONTÍNUO</v>
      </c>
      <c r="N66" s="631"/>
      <c r="O66" s="621"/>
      <c r="P66" s="374"/>
      <c r="S66" s="276"/>
      <c r="T66" s="278"/>
      <c r="U66" s="790"/>
      <c r="V66" s="788"/>
      <c r="W66" s="788"/>
      <c r="X66" s="790"/>
      <c r="Y66" s="790"/>
      <c r="Z66" s="811"/>
      <c r="AA66" s="811"/>
      <c r="AB66" s="802"/>
      <c r="AC66" s="802"/>
      <c r="AD66" s="289"/>
      <c r="AE66" s="281"/>
      <c r="AF66" s="278"/>
    </row>
    <row r="67" spans="1:32">
      <c r="A67" s="549"/>
      <c r="B67" s="631"/>
      <c r="C67" s="860" t="str">
        <f t="shared" si="9"/>
        <v>PV-4 ATÉ PV-5</v>
      </c>
      <c r="D67" s="860"/>
      <c r="E67" s="862"/>
      <c r="F67" s="602">
        <f t="shared" si="10"/>
        <v>15</v>
      </c>
      <c r="G67" s="872">
        <f t="shared" si="11"/>
        <v>2.02</v>
      </c>
      <c r="H67" s="872"/>
      <c r="I67" s="872">
        <v>2</v>
      </c>
      <c r="J67" s="861"/>
      <c r="K67" s="872">
        <f t="shared" si="12"/>
        <v>60.6</v>
      </c>
      <c r="L67" s="872"/>
      <c r="M67" s="231" t="str">
        <f t="shared" si="13"/>
        <v>DESCONTÍNUO</v>
      </c>
      <c r="N67" s="631"/>
      <c r="O67" s="621"/>
      <c r="P67" s="374"/>
      <c r="S67" s="276"/>
      <c r="T67" s="278"/>
      <c r="U67" s="790"/>
      <c r="V67" s="788"/>
      <c r="W67" s="788"/>
      <c r="X67" s="790"/>
      <c r="Y67" s="790"/>
      <c r="Z67" s="811"/>
      <c r="AA67" s="811"/>
      <c r="AB67" s="802"/>
      <c r="AC67" s="802"/>
      <c r="AD67" s="289"/>
      <c r="AE67" s="281"/>
      <c r="AF67" s="278"/>
    </row>
    <row r="68" spans="1:32">
      <c r="A68" s="549"/>
      <c r="B68" s="631"/>
      <c r="C68" s="860" t="str">
        <f t="shared" si="9"/>
        <v>PV-5 ATÉ PV-6</v>
      </c>
      <c r="D68" s="860"/>
      <c r="E68" s="862"/>
      <c r="F68" s="602">
        <f t="shared" si="10"/>
        <v>18</v>
      </c>
      <c r="G68" s="872">
        <f t="shared" si="11"/>
        <v>2.2200000000000002</v>
      </c>
      <c r="H68" s="872"/>
      <c r="I68" s="872">
        <v>2</v>
      </c>
      <c r="J68" s="861"/>
      <c r="K68" s="872">
        <f t="shared" si="12"/>
        <v>79.92</v>
      </c>
      <c r="L68" s="872"/>
      <c r="M68" s="231" t="str">
        <f t="shared" si="13"/>
        <v>DESCONTÍNUO</v>
      </c>
      <c r="N68" s="631"/>
      <c r="O68" s="621"/>
      <c r="P68" s="374"/>
      <c r="S68" s="276"/>
      <c r="T68" s="278"/>
      <c r="U68" s="790"/>
      <c r="V68" s="788"/>
      <c r="W68" s="788"/>
      <c r="X68" s="790"/>
      <c r="Y68" s="790"/>
      <c r="Z68" s="811"/>
      <c r="AA68" s="811"/>
      <c r="AB68" s="802"/>
      <c r="AC68" s="802"/>
      <c r="AD68" s="289"/>
      <c r="AE68" s="281"/>
      <c r="AF68" s="278"/>
    </row>
    <row r="69" spans="1:32">
      <c r="A69" s="549"/>
      <c r="B69" s="631"/>
      <c r="C69" s="860" t="str">
        <f t="shared" si="9"/>
        <v>PV-6 ATÉ PV-7</v>
      </c>
      <c r="D69" s="860"/>
      <c r="E69" s="862"/>
      <c r="F69" s="602">
        <f t="shared" si="10"/>
        <v>12</v>
      </c>
      <c r="G69" s="872">
        <f t="shared" si="11"/>
        <v>1.9750000000000001</v>
      </c>
      <c r="H69" s="872"/>
      <c r="I69" s="872">
        <v>2</v>
      </c>
      <c r="J69" s="861"/>
      <c r="K69" s="872">
        <f t="shared" si="12"/>
        <v>47.4</v>
      </c>
      <c r="L69" s="872"/>
      <c r="M69" s="231" t="str">
        <f t="shared" si="13"/>
        <v>DESCONTÍNUO</v>
      </c>
      <c r="N69" s="631"/>
      <c r="O69" s="621"/>
      <c r="P69" s="374"/>
      <c r="S69" s="276"/>
      <c r="T69" s="278"/>
      <c r="U69" s="790"/>
      <c r="V69" s="788"/>
      <c r="W69" s="788"/>
      <c r="X69" s="790"/>
      <c r="Y69" s="790"/>
      <c r="Z69" s="811"/>
      <c r="AA69" s="811"/>
      <c r="AB69" s="802"/>
      <c r="AC69" s="802"/>
      <c r="AD69" s="289"/>
      <c r="AE69" s="281"/>
      <c r="AF69" s="278"/>
    </row>
    <row r="70" spans="1:32">
      <c r="A70" s="549"/>
      <c r="B70" s="631"/>
      <c r="C70" s="860" t="str">
        <f t="shared" si="9"/>
        <v>PV-7 ATÉ PV-8</v>
      </c>
      <c r="D70" s="860"/>
      <c r="E70" s="862"/>
      <c r="F70" s="602">
        <f t="shared" si="10"/>
        <v>24</v>
      </c>
      <c r="G70" s="872">
        <f t="shared" si="11"/>
        <v>1.7450000000000001</v>
      </c>
      <c r="H70" s="872"/>
      <c r="I70" s="872">
        <v>2</v>
      </c>
      <c r="J70" s="861"/>
      <c r="K70" s="872">
        <f t="shared" si="12"/>
        <v>83.76</v>
      </c>
      <c r="L70" s="872"/>
      <c r="M70" s="231" t="str">
        <f t="shared" si="13"/>
        <v>DESCONTÍNUO</v>
      </c>
      <c r="N70" s="631"/>
      <c r="O70" s="621"/>
      <c r="P70" s="374"/>
      <c r="S70" s="276"/>
      <c r="T70" s="278"/>
      <c r="U70" s="790"/>
      <c r="V70" s="788"/>
      <c r="W70" s="788"/>
      <c r="X70" s="790"/>
      <c r="Y70" s="790"/>
      <c r="Z70" s="811"/>
      <c r="AA70" s="811"/>
      <c r="AB70" s="802"/>
      <c r="AC70" s="802"/>
      <c r="AD70" s="289"/>
      <c r="AE70" s="281"/>
      <c r="AF70" s="278"/>
    </row>
    <row r="71" spans="1:32">
      <c r="A71" s="549"/>
      <c r="B71" s="631"/>
      <c r="C71" s="884"/>
      <c r="D71" s="884"/>
      <c r="E71" s="884"/>
      <c r="F71" s="628"/>
      <c r="G71" s="628"/>
      <c r="H71" s="628"/>
      <c r="I71" s="628"/>
      <c r="J71" s="628"/>
      <c r="K71" s="872">
        <f>SUM(K63:K70)</f>
        <v>710.04</v>
      </c>
      <c r="L71" s="833"/>
      <c r="M71" s="631"/>
      <c r="N71" s="631"/>
      <c r="O71" s="621"/>
      <c r="P71" s="374"/>
      <c r="S71" s="276"/>
      <c r="T71" s="278"/>
      <c r="U71" s="789"/>
      <c r="V71" s="794"/>
      <c r="W71" s="794"/>
      <c r="X71" s="789"/>
      <c r="Y71" s="793"/>
      <c r="Z71" s="811"/>
      <c r="AA71" s="798"/>
      <c r="AB71" s="796"/>
      <c r="AC71" s="799"/>
      <c r="AD71" s="289"/>
      <c r="AE71" s="281"/>
      <c r="AF71" s="278"/>
    </row>
    <row r="72" spans="1:32">
      <c r="A72" s="549"/>
      <c r="B72" s="631"/>
      <c r="C72" s="631"/>
      <c r="D72" s="632"/>
      <c r="E72" s="636"/>
      <c r="F72" s="636"/>
      <c r="G72" s="636"/>
      <c r="H72" s="636"/>
      <c r="I72" s="636"/>
      <c r="J72" s="636"/>
      <c r="K72" s="637"/>
      <c r="L72" s="631"/>
      <c r="M72" s="634"/>
      <c r="N72" s="631"/>
      <c r="O72" s="621"/>
      <c r="P72" s="374"/>
      <c r="S72" s="276"/>
      <c r="T72" s="278"/>
      <c r="U72" s="290"/>
      <c r="V72" s="291"/>
      <c r="W72" s="291"/>
      <c r="X72" s="290"/>
      <c r="Y72" s="315"/>
      <c r="Z72" s="292"/>
      <c r="AA72" s="316"/>
      <c r="AB72" s="281"/>
      <c r="AC72" s="317"/>
      <c r="AD72" s="289"/>
      <c r="AE72" s="281"/>
      <c r="AF72" s="278"/>
    </row>
    <row r="73" spans="1:32">
      <c r="A73" s="548" t="s">
        <v>142</v>
      </c>
      <c r="B73" s="217" t="s">
        <v>219</v>
      </c>
      <c r="C73" s="217" t="s">
        <v>26</v>
      </c>
      <c r="D73" s="845" t="s">
        <v>229</v>
      </c>
      <c r="E73" s="846"/>
      <c r="F73" s="846"/>
      <c r="G73" s="846"/>
      <c r="H73" s="846"/>
      <c r="I73" s="846"/>
      <c r="J73" s="846"/>
      <c r="K73" s="846"/>
      <c r="L73" s="846"/>
      <c r="M73" s="846"/>
      <c r="N73" s="847"/>
      <c r="O73" s="215" t="s">
        <v>30</v>
      </c>
      <c r="P73" s="542">
        <f>H77</f>
        <v>150</v>
      </c>
      <c r="S73" s="276"/>
      <c r="T73" s="278"/>
      <c r="U73" s="278"/>
      <c r="V73" s="810"/>
      <c r="W73" s="810"/>
      <c r="X73" s="810"/>
      <c r="Y73" s="810"/>
      <c r="Z73" s="810"/>
      <c r="AA73" s="810"/>
      <c r="AB73" s="810"/>
      <c r="AC73" s="286"/>
      <c r="AD73" s="278"/>
      <c r="AE73" s="281"/>
      <c r="AF73" s="278"/>
    </row>
    <row r="74" spans="1:32">
      <c r="A74" s="548" t="s">
        <v>147</v>
      </c>
      <c r="B74" s="217" t="s">
        <v>220</v>
      </c>
      <c r="C74" s="217" t="s">
        <v>26</v>
      </c>
      <c r="D74" s="845" t="s">
        <v>230</v>
      </c>
      <c r="E74" s="846"/>
      <c r="F74" s="846"/>
      <c r="G74" s="846"/>
      <c r="H74" s="846"/>
      <c r="I74" s="846"/>
      <c r="J74" s="846"/>
      <c r="K74" s="846"/>
      <c r="L74" s="846"/>
      <c r="M74" s="846"/>
      <c r="N74" s="847"/>
      <c r="O74" s="215" t="s">
        <v>30</v>
      </c>
      <c r="P74" s="542">
        <f>H76</f>
        <v>45</v>
      </c>
      <c r="S74" s="276"/>
      <c r="T74" s="278"/>
      <c r="U74" s="788"/>
      <c r="V74" s="788"/>
      <c r="W74" s="788"/>
      <c r="X74" s="284"/>
      <c r="Y74" s="788"/>
      <c r="Z74" s="788"/>
      <c r="AA74" s="788"/>
      <c r="AB74" s="788"/>
      <c r="AC74" s="788"/>
      <c r="AD74" s="788"/>
      <c r="AE74" s="278"/>
      <c r="AF74" s="278"/>
    </row>
    <row r="75" spans="1:32">
      <c r="A75" s="549"/>
      <c r="B75" s="631"/>
      <c r="C75" s="631"/>
      <c r="D75" s="632"/>
      <c r="E75" s="885"/>
      <c r="F75" s="886"/>
      <c r="G75" s="599" t="s">
        <v>329</v>
      </c>
      <c r="H75" s="887" t="s">
        <v>304</v>
      </c>
      <c r="I75" s="888"/>
      <c r="J75" s="642"/>
      <c r="K75" s="633"/>
      <c r="L75" s="631"/>
      <c r="M75" s="634"/>
      <c r="N75" s="631"/>
      <c r="O75" s="621"/>
      <c r="P75" s="374"/>
      <c r="S75" s="276"/>
      <c r="T75" s="278"/>
      <c r="U75" s="790"/>
      <c r="V75" s="790"/>
      <c r="W75" s="790"/>
      <c r="X75" s="282"/>
      <c r="Y75" s="790"/>
      <c r="Z75" s="790"/>
      <c r="AA75" s="790"/>
      <c r="AB75" s="790"/>
      <c r="AC75" s="790"/>
      <c r="AD75" s="790"/>
      <c r="AE75" s="278"/>
      <c r="AF75" s="278"/>
    </row>
    <row r="76" spans="1:32">
      <c r="A76" s="549"/>
      <c r="B76" s="631"/>
      <c r="C76" s="631"/>
      <c r="D76" s="632"/>
      <c r="E76" s="880" t="str">
        <f>B36</f>
        <v>RAMAIS</v>
      </c>
      <c r="F76" s="881"/>
      <c r="G76" s="602">
        <f>C36</f>
        <v>0.4</v>
      </c>
      <c r="H76" s="872">
        <f>F36</f>
        <v>45</v>
      </c>
      <c r="I76" s="861"/>
      <c r="J76" s="642"/>
      <c r="K76" s="633"/>
      <c r="L76" s="631"/>
      <c r="M76" s="634"/>
      <c r="N76" s="631"/>
      <c r="O76" s="621"/>
      <c r="P76" s="374"/>
      <c r="S76" s="276"/>
      <c r="T76" s="278"/>
      <c r="U76" s="790"/>
      <c r="V76" s="790"/>
      <c r="W76" s="790"/>
      <c r="X76" s="282"/>
      <c r="Y76" s="790"/>
      <c r="Z76" s="790"/>
      <c r="AA76" s="790"/>
      <c r="AB76" s="790"/>
      <c r="AC76" s="790"/>
      <c r="AD76" s="790"/>
      <c r="AE76" s="278"/>
      <c r="AF76" s="278"/>
    </row>
    <row r="77" spans="1:32">
      <c r="A77" s="549"/>
      <c r="B77" s="631"/>
      <c r="C77" s="631"/>
      <c r="D77" s="632"/>
      <c r="E77" s="880" t="str">
        <f>B37</f>
        <v>PV-1 ATÉ PV-2</v>
      </c>
      <c r="F77" s="881"/>
      <c r="G77" s="602">
        <f>C37</f>
        <v>0.6</v>
      </c>
      <c r="H77" s="872">
        <f>SUM(F37:F43)</f>
        <v>150</v>
      </c>
      <c r="I77" s="861"/>
      <c r="J77" s="642"/>
      <c r="K77" s="633"/>
      <c r="L77" s="631"/>
      <c r="M77" s="634"/>
      <c r="N77" s="631"/>
      <c r="O77" s="621"/>
      <c r="P77" s="374"/>
      <c r="S77" s="276"/>
      <c r="T77" s="278"/>
      <c r="U77" s="790"/>
      <c r="V77" s="790"/>
      <c r="W77" s="790"/>
      <c r="X77" s="282"/>
      <c r="Y77" s="790"/>
      <c r="Z77" s="790"/>
      <c r="AA77" s="790"/>
      <c r="AB77" s="790"/>
      <c r="AC77" s="790"/>
      <c r="AD77" s="790"/>
      <c r="AE77" s="278"/>
      <c r="AF77" s="278"/>
    </row>
    <row r="78" spans="1:32">
      <c r="A78" s="549"/>
      <c r="B78" s="631"/>
      <c r="C78" s="631"/>
      <c r="D78" s="632"/>
      <c r="E78" s="882"/>
      <c r="F78" s="883"/>
      <c r="G78" s="628"/>
      <c r="H78" s="884"/>
      <c r="I78" s="884"/>
      <c r="J78" s="642"/>
      <c r="K78" s="633"/>
      <c r="L78" s="631"/>
      <c r="M78" s="634"/>
      <c r="N78" s="631"/>
      <c r="O78" s="621"/>
      <c r="P78" s="374"/>
      <c r="S78" s="276"/>
      <c r="T78" s="278"/>
      <c r="U78" s="790"/>
      <c r="V78" s="790"/>
      <c r="W78" s="790"/>
      <c r="X78" s="282"/>
      <c r="Y78" s="790"/>
      <c r="Z78" s="790"/>
      <c r="AA78" s="790"/>
      <c r="AB78" s="790"/>
      <c r="AC78" s="790"/>
      <c r="AD78" s="790"/>
      <c r="AE78" s="278"/>
      <c r="AF78" s="278"/>
    </row>
    <row r="79" spans="1:32">
      <c r="A79" s="548" t="s">
        <v>148</v>
      </c>
      <c r="B79" s="217" t="s">
        <v>66</v>
      </c>
      <c r="C79" s="217" t="s">
        <v>26</v>
      </c>
      <c r="D79" s="845" t="s">
        <v>231</v>
      </c>
      <c r="E79" s="846"/>
      <c r="F79" s="846"/>
      <c r="G79" s="846"/>
      <c r="H79" s="846"/>
      <c r="I79" s="846"/>
      <c r="J79" s="846"/>
      <c r="K79" s="846"/>
      <c r="L79" s="846"/>
      <c r="M79" s="846"/>
      <c r="N79" s="847"/>
      <c r="O79" s="215" t="s">
        <v>36</v>
      </c>
      <c r="P79" s="542">
        <f>L89</f>
        <v>30.22</v>
      </c>
      <c r="S79" s="276"/>
      <c r="T79" s="278"/>
      <c r="U79" s="790"/>
      <c r="V79" s="790"/>
      <c r="W79" s="790"/>
      <c r="X79" s="282"/>
      <c r="Y79" s="790"/>
      <c r="Z79" s="790"/>
      <c r="AA79" s="790"/>
      <c r="AB79" s="790"/>
      <c r="AC79" s="790"/>
      <c r="AD79" s="790"/>
      <c r="AE79" s="278"/>
      <c r="AF79" s="278"/>
    </row>
    <row r="80" spans="1:32" ht="28.5">
      <c r="A80" s="549"/>
      <c r="B80" s="631"/>
      <c r="C80" s="631"/>
      <c r="D80" s="855" t="s">
        <v>300</v>
      </c>
      <c r="E80" s="855"/>
      <c r="F80" s="889"/>
      <c r="G80" s="232" t="s">
        <v>304</v>
      </c>
      <c r="H80" s="870" t="s">
        <v>330</v>
      </c>
      <c r="I80" s="870"/>
      <c r="J80" s="870" t="s">
        <v>331</v>
      </c>
      <c r="K80" s="870"/>
      <c r="L80" s="594" t="s">
        <v>332</v>
      </c>
      <c r="M80" s="634"/>
      <c r="N80" s="631"/>
      <c r="O80" s="621"/>
      <c r="P80" s="374"/>
      <c r="S80" s="276"/>
      <c r="T80" s="278"/>
      <c r="U80" s="790"/>
      <c r="V80" s="790"/>
      <c r="W80" s="790"/>
      <c r="X80" s="282"/>
      <c r="Y80" s="790"/>
      <c r="Z80" s="790"/>
      <c r="AA80" s="790"/>
      <c r="AB80" s="790"/>
      <c r="AC80" s="790"/>
      <c r="AD80" s="790"/>
      <c r="AE80" s="278"/>
      <c r="AF80" s="278"/>
    </row>
    <row r="81" spans="1:32">
      <c r="A81" s="549"/>
      <c r="B81" s="631"/>
      <c r="C81" s="631"/>
      <c r="D81" s="860" t="str">
        <f t="shared" ref="D81:D88" si="14">B48</f>
        <v>RAMAIS</v>
      </c>
      <c r="E81" s="860"/>
      <c r="F81" s="862"/>
      <c r="G81" s="602">
        <f t="shared" ref="G81:G88" si="15">J48</f>
        <v>45</v>
      </c>
      <c r="H81" s="872">
        <v>0.55000000000000004</v>
      </c>
      <c r="I81" s="872"/>
      <c r="J81" s="872">
        <v>0.22</v>
      </c>
      <c r="K81" s="872"/>
      <c r="L81" s="597">
        <f>ROUND(G81*H81*J81,2)</f>
        <v>5.45</v>
      </c>
      <c r="M81" s="634"/>
      <c r="N81" s="631"/>
      <c r="O81" s="621"/>
      <c r="P81" s="374"/>
      <c r="S81" s="276"/>
      <c r="T81" s="278"/>
      <c r="U81" s="790"/>
      <c r="V81" s="790"/>
      <c r="W81" s="790"/>
      <c r="X81" s="282"/>
      <c r="Y81" s="790"/>
      <c r="Z81" s="790"/>
      <c r="AA81" s="790"/>
      <c r="AB81" s="790"/>
      <c r="AC81" s="790"/>
      <c r="AD81" s="790"/>
      <c r="AE81" s="278"/>
      <c r="AF81" s="278"/>
    </row>
    <row r="82" spans="1:32">
      <c r="A82" s="549"/>
      <c r="B82" s="631"/>
      <c r="C82" s="631"/>
      <c r="D82" s="860" t="str">
        <f t="shared" si="14"/>
        <v>PV-1 ATÉ PV-2</v>
      </c>
      <c r="E82" s="860"/>
      <c r="F82" s="862"/>
      <c r="G82" s="602">
        <f t="shared" si="15"/>
        <v>15</v>
      </c>
      <c r="H82" s="872">
        <v>0.75</v>
      </c>
      <c r="I82" s="872"/>
      <c r="J82" s="872">
        <v>0.22</v>
      </c>
      <c r="K82" s="872"/>
      <c r="L82" s="597">
        <f t="shared" ref="L82:L88" si="16">ROUND(G82*H82*J82,2)</f>
        <v>2.48</v>
      </c>
      <c r="M82" s="634"/>
      <c r="N82" s="631"/>
      <c r="O82" s="621"/>
      <c r="P82" s="374"/>
      <c r="S82" s="276"/>
      <c r="T82" s="278"/>
      <c r="U82" s="790"/>
      <c r="V82" s="790"/>
      <c r="W82" s="790"/>
      <c r="X82" s="282"/>
      <c r="Y82" s="790"/>
      <c r="Z82" s="790"/>
      <c r="AA82" s="790"/>
      <c r="AB82" s="790"/>
      <c r="AC82" s="790"/>
      <c r="AD82" s="790"/>
      <c r="AE82" s="278"/>
      <c r="AF82" s="278"/>
    </row>
    <row r="83" spans="1:32">
      <c r="A83" s="549"/>
      <c r="B83" s="631"/>
      <c r="C83" s="631"/>
      <c r="D83" s="860" t="str">
        <f t="shared" si="14"/>
        <v>PV-2 ATÉ PV-3</v>
      </c>
      <c r="E83" s="860"/>
      <c r="F83" s="862"/>
      <c r="G83" s="602">
        <f t="shared" si="15"/>
        <v>57</v>
      </c>
      <c r="H83" s="872">
        <v>0.75</v>
      </c>
      <c r="I83" s="872"/>
      <c r="J83" s="872">
        <v>0.22</v>
      </c>
      <c r="K83" s="872"/>
      <c r="L83" s="597">
        <f t="shared" si="16"/>
        <v>9.41</v>
      </c>
      <c r="M83" s="634"/>
      <c r="N83" s="631"/>
      <c r="O83" s="621"/>
      <c r="P83" s="374"/>
      <c r="S83" s="276"/>
      <c r="T83" s="278"/>
      <c r="U83" s="790"/>
      <c r="V83" s="790"/>
      <c r="W83" s="790"/>
      <c r="X83" s="282"/>
      <c r="Y83" s="282"/>
      <c r="Z83" s="282"/>
      <c r="AA83" s="282"/>
      <c r="AB83" s="282"/>
      <c r="AC83" s="790"/>
      <c r="AD83" s="798"/>
      <c r="AE83" s="278"/>
      <c r="AF83" s="278"/>
    </row>
    <row r="84" spans="1:32">
      <c r="A84" s="549"/>
      <c r="B84" s="631"/>
      <c r="C84" s="631"/>
      <c r="D84" s="860" t="str">
        <f t="shared" si="14"/>
        <v>PV-3 ATÉ PV-4</v>
      </c>
      <c r="E84" s="860"/>
      <c r="F84" s="862"/>
      <c r="G84" s="602">
        <f t="shared" si="15"/>
        <v>9</v>
      </c>
      <c r="H84" s="872">
        <v>0.75</v>
      </c>
      <c r="I84" s="872"/>
      <c r="J84" s="872">
        <v>0.22</v>
      </c>
      <c r="K84" s="872"/>
      <c r="L84" s="597">
        <f t="shared" si="16"/>
        <v>1.49</v>
      </c>
      <c r="M84" s="634"/>
      <c r="N84" s="631"/>
      <c r="O84" s="621"/>
      <c r="P84" s="374"/>
      <c r="S84" s="276"/>
      <c r="T84" s="278"/>
      <c r="U84" s="278"/>
      <c r="V84" s="285"/>
      <c r="W84" s="287"/>
      <c r="X84" s="287"/>
      <c r="Y84" s="288"/>
      <c r="Z84" s="287"/>
      <c r="AA84" s="287"/>
      <c r="AB84" s="288"/>
      <c r="AC84" s="289"/>
      <c r="AD84" s="278"/>
      <c r="AE84" s="281"/>
      <c r="AF84" s="278"/>
    </row>
    <row r="85" spans="1:32">
      <c r="A85" s="549"/>
      <c r="B85" s="631"/>
      <c r="C85" s="631"/>
      <c r="D85" s="860" t="str">
        <f t="shared" si="14"/>
        <v>PV-4 ATÉ PV-5</v>
      </c>
      <c r="E85" s="860"/>
      <c r="F85" s="862"/>
      <c r="G85" s="602">
        <f t="shared" si="15"/>
        <v>15</v>
      </c>
      <c r="H85" s="872">
        <v>0.75</v>
      </c>
      <c r="I85" s="872"/>
      <c r="J85" s="872">
        <v>0.22</v>
      </c>
      <c r="K85" s="872"/>
      <c r="L85" s="597">
        <f t="shared" si="16"/>
        <v>2.48</v>
      </c>
      <c r="M85" s="634"/>
      <c r="N85" s="631"/>
      <c r="O85" s="621"/>
      <c r="P85" s="374"/>
      <c r="S85" s="276"/>
      <c r="T85" s="278"/>
      <c r="U85" s="278"/>
      <c r="V85" s="810"/>
      <c r="W85" s="809"/>
      <c r="X85" s="809"/>
      <c r="Y85" s="809"/>
      <c r="Z85" s="809"/>
      <c r="AA85" s="809"/>
      <c r="AB85" s="809"/>
      <c r="AC85" s="286"/>
      <c r="AD85" s="278"/>
      <c r="AE85" s="281"/>
      <c r="AF85" s="278"/>
    </row>
    <row r="86" spans="1:32">
      <c r="A86" s="549"/>
      <c r="B86" s="631"/>
      <c r="C86" s="631"/>
      <c r="D86" s="860" t="str">
        <f t="shared" si="14"/>
        <v>PV-5 ATÉ PV-6</v>
      </c>
      <c r="E86" s="860"/>
      <c r="F86" s="862"/>
      <c r="G86" s="602">
        <f t="shared" si="15"/>
        <v>18</v>
      </c>
      <c r="H86" s="872">
        <v>0.75</v>
      </c>
      <c r="I86" s="872"/>
      <c r="J86" s="872">
        <v>0.22</v>
      </c>
      <c r="K86" s="872"/>
      <c r="L86" s="597">
        <f t="shared" si="16"/>
        <v>2.97</v>
      </c>
      <c r="M86" s="634"/>
      <c r="N86" s="631"/>
      <c r="O86" s="621"/>
      <c r="P86" s="374"/>
      <c r="S86" s="276"/>
      <c r="T86" s="278"/>
      <c r="U86" s="278"/>
      <c r="V86" s="810"/>
      <c r="W86" s="809"/>
      <c r="X86" s="809"/>
      <c r="Y86" s="809"/>
      <c r="Z86" s="809"/>
      <c r="AA86" s="809"/>
      <c r="AB86" s="809"/>
      <c r="AC86" s="286"/>
      <c r="AD86" s="278"/>
      <c r="AE86" s="281"/>
      <c r="AF86" s="278"/>
    </row>
    <row r="87" spans="1:32">
      <c r="A87" s="549"/>
      <c r="B87" s="631"/>
      <c r="C87" s="631"/>
      <c r="D87" s="860" t="str">
        <f t="shared" si="14"/>
        <v>PV-6 ATÉ PV-7</v>
      </c>
      <c r="E87" s="860"/>
      <c r="F87" s="862"/>
      <c r="G87" s="602">
        <f t="shared" si="15"/>
        <v>12</v>
      </c>
      <c r="H87" s="872">
        <v>0.75</v>
      </c>
      <c r="I87" s="872"/>
      <c r="J87" s="872">
        <v>0.22</v>
      </c>
      <c r="K87" s="872"/>
      <c r="L87" s="597">
        <f t="shared" si="16"/>
        <v>1.98</v>
      </c>
      <c r="M87" s="634"/>
      <c r="N87" s="631"/>
      <c r="O87" s="621"/>
      <c r="P87" s="374"/>
      <c r="S87" s="276"/>
      <c r="T87" s="278"/>
      <c r="U87" s="278"/>
      <c r="V87" s="285"/>
      <c r="W87" s="809"/>
      <c r="X87" s="809"/>
      <c r="Y87" s="284"/>
      <c r="Z87" s="788"/>
      <c r="AA87" s="788"/>
      <c r="AB87" s="293"/>
      <c r="AC87" s="286"/>
      <c r="AD87" s="278"/>
      <c r="AE87" s="281"/>
      <c r="AF87" s="278"/>
    </row>
    <row r="88" spans="1:32">
      <c r="A88" s="549"/>
      <c r="B88" s="631"/>
      <c r="C88" s="631"/>
      <c r="D88" s="860" t="str">
        <f t="shared" si="14"/>
        <v>PV-7 ATÉ PV-8</v>
      </c>
      <c r="E88" s="860"/>
      <c r="F88" s="862"/>
      <c r="G88" s="602">
        <f t="shared" si="15"/>
        <v>24</v>
      </c>
      <c r="H88" s="872">
        <v>0.75</v>
      </c>
      <c r="I88" s="872"/>
      <c r="J88" s="872">
        <v>0.22</v>
      </c>
      <c r="K88" s="872"/>
      <c r="L88" s="597">
        <f t="shared" si="16"/>
        <v>3.96</v>
      </c>
      <c r="M88" s="634"/>
      <c r="N88" s="631"/>
      <c r="O88" s="621"/>
      <c r="P88" s="374"/>
      <c r="S88" s="276"/>
      <c r="T88" s="278"/>
      <c r="U88" s="278"/>
      <c r="V88" s="285"/>
      <c r="W88" s="808"/>
      <c r="X88" s="809"/>
      <c r="Y88" s="282"/>
      <c r="Z88" s="790"/>
      <c r="AA88" s="790"/>
      <c r="AB88" s="293"/>
      <c r="AC88" s="286"/>
      <c r="AD88" s="278"/>
      <c r="AE88" s="281"/>
      <c r="AF88" s="278"/>
    </row>
    <row r="89" spans="1:32">
      <c r="A89" s="549"/>
      <c r="B89" s="631"/>
      <c r="C89" s="631"/>
      <c r="D89" s="628"/>
      <c r="E89" s="628"/>
      <c r="F89" s="628"/>
      <c r="G89" s="628"/>
      <c r="H89" s="628"/>
      <c r="I89" s="628"/>
      <c r="J89" s="628"/>
      <c r="K89" s="628"/>
      <c r="L89" s="227">
        <f>SUM(L81:L88)</f>
        <v>30.22</v>
      </c>
      <c r="M89" s="634"/>
      <c r="N89" s="631"/>
      <c r="O89" s="621"/>
      <c r="P89" s="374"/>
      <c r="S89" s="276"/>
      <c r="T89" s="278"/>
      <c r="U89" s="278"/>
      <c r="V89" s="285"/>
      <c r="W89" s="808"/>
      <c r="X89" s="809"/>
      <c r="Y89" s="282"/>
      <c r="Z89" s="790"/>
      <c r="AA89" s="790"/>
      <c r="AB89" s="293"/>
      <c r="AC89" s="286"/>
      <c r="AD89" s="278"/>
      <c r="AE89" s="281"/>
      <c r="AF89" s="278"/>
    </row>
    <row r="90" spans="1:32">
      <c r="A90" s="549"/>
      <c r="B90" s="631"/>
      <c r="C90" s="631"/>
      <c r="D90" s="631"/>
      <c r="E90" s="637"/>
      <c r="F90" s="637"/>
      <c r="G90" s="637"/>
      <c r="H90" s="637"/>
      <c r="I90" s="637"/>
      <c r="J90" s="637"/>
      <c r="K90" s="637"/>
      <c r="L90" s="631"/>
      <c r="M90" s="634"/>
      <c r="N90" s="631"/>
      <c r="O90" s="621"/>
      <c r="P90" s="374"/>
      <c r="S90" s="276"/>
      <c r="T90" s="278"/>
      <c r="U90" s="278"/>
      <c r="V90" s="285"/>
      <c r="W90" s="808"/>
      <c r="X90" s="809"/>
      <c r="Y90" s="282"/>
      <c r="Z90" s="790"/>
      <c r="AA90" s="790"/>
      <c r="AB90" s="293"/>
      <c r="AC90" s="286"/>
      <c r="AD90" s="278"/>
      <c r="AE90" s="281"/>
      <c r="AF90" s="278"/>
    </row>
    <row r="91" spans="1:32">
      <c r="A91" s="548" t="s">
        <v>149</v>
      </c>
      <c r="B91" s="217" t="s">
        <v>221</v>
      </c>
      <c r="C91" s="217" t="s">
        <v>26</v>
      </c>
      <c r="D91" s="845" t="s">
        <v>232</v>
      </c>
      <c r="E91" s="846"/>
      <c r="F91" s="846"/>
      <c r="G91" s="846"/>
      <c r="H91" s="846"/>
      <c r="I91" s="846"/>
      <c r="J91" s="846"/>
      <c r="K91" s="846"/>
      <c r="L91" s="846"/>
      <c r="M91" s="846"/>
      <c r="N91" s="847"/>
      <c r="O91" s="215" t="s">
        <v>237</v>
      </c>
      <c r="P91" s="542">
        <f>SUM(G95:G102)</f>
        <v>8</v>
      </c>
      <c r="S91" s="276"/>
      <c r="T91" s="278"/>
      <c r="U91" s="278"/>
      <c r="V91" s="810"/>
      <c r="W91" s="809"/>
      <c r="X91" s="809"/>
      <c r="Y91" s="809"/>
      <c r="Z91" s="809"/>
      <c r="AA91" s="809"/>
      <c r="AB91" s="809"/>
      <c r="AC91" s="286"/>
      <c r="AD91" s="278"/>
      <c r="AE91" s="281"/>
      <c r="AF91" s="278"/>
    </row>
    <row r="92" spans="1:32">
      <c r="A92" s="548" t="s">
        <v>150</v>
      </c>
      <c r="B92" s="217" t="s">
        <v>222</v>
      </c>
      <c r="C92" s="217" t="s">
        <v>26</v>
      </c>
      <c r="D92" s="845" t="s">
        <v>233</v>
      </c>
      <c r="E92" s="846"/>
      <c r="F92" s="846"/>
      <c r="G92" s="846"/>
      <c r="H92" s="846"/>
      <c r="I92" s="846"/>
      <c r="J92" s="846"/>
      <c r="K92" s="846"/>
      <c r="L92" s="846"/>
      <c r="M92" s="846"/>
      <c r="N92" s="847"/>
      <c r="O92" s="215" t="s">
        <v>30</v>
      </c>
      <c r="P92" s="542">
        <f>L103</f>
        <v>3.6000000000000005</v>
      </c>
      <c r="S92" s="276"/>
      <c r="T92" s="278"/>
      <c r="U92" s="278"/>
      <c r="V92" s="790"/>
      <c r="W92" s="790"/>
      <c r="X92" s="790"/>
      <c r="Y92" s="282"/>
      <c r="Z92" s="788"/>
      <c r="AA92" s="788"/>
      <c r="AB92" s="788"/>
      <c r="AC92" s="788"/>
      <c r="AD92" s="284"/>
      <c r="AE92" s="281"/>
      <c r="AF92" s="278"/>
    </row>
    <row r="93" spans="1:32">
      <c r="A93" s="548" t="s">
        <v>159</v>
      </c>
      <c r="B93" s="217" t="s">
        <v>223</v>
      </c>
      <c r="C93" s="217" t="s">
        <v>26</v>
      </c>
      <c r="D93" s="845" t="s">
        <v>234</v>
      </c>
      <c r="E93" s="846"/>
      <c r="F93" s="846"/>
      <c r="G93" s="846"/>
      <c r="H93" s="846"/>
      <c r="I93" s="846"/>
      <c r="J93" s="846"/>
      <c r="K93" s="846"/>
      <c r="L93" s="846"/>
      <c r="M93" s="846"/>
      <c r="N93" s="847"/>
      <c r="O93" s="215" t="s">
        <v>237</v>
      </c>
      <c r="P93" s="542">
        <f>P91</f>
        <v>8</v>
      </c>
      <c r="S93" s="276"/>
      <c r="T93" s="278"/>
      <c r="U93" s="278"/>
      <c r="V93" s="790"/>
      <c r="W93" s="790"/>
      <c r="X93" s="790"/>
      <c r="Y93" s="282"/>
      <c r="Z93" s="790"/>
      <c r="AA93" s="790"/>
      <c r="AB93" s="790"/>
      <c r="AC93" s="790"/>
      <c r="AD93" s="282"/>
      <c r="AE93" s="281"/>
      <c r="AF93" s="278"/>
    </row>
    <row r="94" spans="1:32">
      <c r="A94" s="549"/>
      <c r="B94" s="631"/>
      <c r="C94" s="631"/>
      <c r="D94" s="855" t="s">
        <v>333</v>
      </c>
      <c r="E94" s="855"/>
      <c r="F94" s="889"/>
      <c r="G94" s="232" t="s">
        <v>334</v>
      </c>
      <c r="H94" s="870" t="s">
        <v>335</v>
      </c>
      <c r="I94" s="870"/>
      <c r="J94" s="870" t="s">
        <v>336</v>
      </c>
      <c r="K94" s="870"/>
      <c r="L94" s="594" t="s">
        <v>337</v>
      </c>
      <c r="M94" s="634"/>
      <c r="N94" s="631"/>
      <c r="O94" s="621"/>
      <c r="P94" s="374"/>
      <c r="S94" s="276"/>
      <c r="T94" s="278"/>
      <c r="U94" s="278"/>
      <c r="V94" s="790"/>
      <c r="W94" s="790"/>
      <c r="X94" s="790"/>
      <c r="Y94" s="282"/>
      <c r="Z94" s="790"/>
      <c r="AA94" s="790"/>
      <c r="AB94" s="790"/>
      <c r="AC94" s="790"/>
      <c r="AD94" s="282"/>
      <c r="AE94" s="281"/>
      <c r="AF94" s="278"/>
    </row>
    <row r="95" spans="1:32">
      <c r="A95" s="549"/>
      <c r="B95" s="631"/>
      <c r="C95" s="631"/>
      <c r="D95" s="860" t="s">
        <v>338</v>
      </c>
      <c r="E95" s="890"/>
      <c r="F95" s="877"/>
      <c r="G95" s="609">
        <v>1</v>
      </c>
      <c r="H95" s="891">
        <v>1.6</v>
      </c>
      <c r="I95" s="877"/>
      <c r="J95" s="891">
        <v>1.8</v>
      </c>
      <c r="K95" s="877"/>
      <c r="L95" s="610">
        <f>J95-H95</f>
        <v>0.19999999999999996</v>
      </c>
      <c r="M95" s="634"/>
      <c r="N95" s="631"/>
      <c r="O95" s="621"/>
      <c r="P95" s="374"/>
      <c r="S95" s="276"/>
      <c r="T95" s="278"/>
      <c r="U95" s="278"/>
      <c r="V95" s="790"/>
      <c r="W95" s="790"/>
      <c r="X95" s="790"/>
      <c r="Y95" s="282"/>
      <c r="Z95" s="790"/>
      <c r="AA95" s="790"/>
      <c r="AB95" s="790"/>
      <c r="AC95" s="790"/>
      <c r="AD95" s="282"/>
      <c r="AE95" s="281"/>
      <c r="AF95" s="278"/>
    </row>
    <row r="96" spans="1:32">
      <c r="A96" s="549"/>
      <c r="B96" s="631"/>
      <c r="C96" s="631"/>
      <c r="D96" s="860" t="s">
        <v>339</v>
      </c>
      <c r="E96" s="890"/>
      <c r="F96" s="877"/>
      <c r="G96" s="609">
        <v>1</v>
      </c>
      <c r="H96" s="891">
        <v>1.3</v>
      </c>
      <c r="I96" s="877"/>
      <c r="J96" s="891">
        <v>1.7</v>
      </c>
      <c r="K96" s="877"/>
      <c r="L96" s="610">
        <f t="shared" ref="L96:L102" si="17">J96-H96</f>
        <v>0.39999999999999991</v>
      </c>
      <c r="M96" s="634"/>
      <c r="N96" s="631"/>
      <c r="O96" s="621"/>
      <c r="P96" s="374"/>
      <c r="S96" s="276"/>
      <c r="T96" s="278"/>
      <c r="U96" s="278"/>
      <c r="V96" s="790"/>
      <c r="W96" s="790"/>
      <c r="X96" s="790"/>
      <c r="Y96" s="282"/>
      <c r="Z96" s="790"/>
      <c r="AA96" s="790"/>
      <c r="AB96" s="790"/>
      <c r="AC96" s="790"/>
      <c r="AD96" s="282"/>
      <c r="AE96" s="281"/>
      <c r="AF96" s="278"/>
    </row>
    <row r="97" spans="1:32">
      <c r="A97" s="549"/>
      <c r="B97" s="631"/>
      <c r="C97" s="631"/>
      <c r="D97" s="860" t="s">
        <v>340</v>
      </c>
      <c r="E97" s="890"/>
      <c r="F97" s="877"/>
      <c r="G97" s="609">
        <v>1</v>
      </c>
      <c r="H97" s="891">
        <v>1.3</v>
      </c>
      <c r="I97" s="877"/>
      <c r="J97" s="891">
        <v>1.7</v>
      </c>
      <c r="K97" s="877"/>
      <c r="L97" s="610">
        <f t="shared" si="17"/>
        <v>0.39999999999999991</v>
      </c>
      <c r="M97" s="634"/>
      <c r="N97" s="631"/>
      <c r="O97" s="621"/>
      <c r="P97" s="374"/>
      <c r="S97" s="276"/>
      <c r="T97" s="278"/>
      <c r="U97" s="278"/>
      <c r="V97" s="790"/>
      <c r="W97" s="790"/>
      <c r="X97" s="790"/>
      <c r="Y97" s="282"/>
      <c r="Z97" s="790"/>
      <c r="AA97" s="790"/>
      <c r="AB97" s="790"/>
      <c r="AC97" s="790"/>
      <c r="AD97" s="282"/>
      <c r="AE97" s="281"/>
      <c r="AF97" s="278"/>
    </row>
    <row r="98" spans="1:32">
      <c r="A98" s="549"/>
      <c r="B98" s="631"/>
      <c r="C98" s="631"/>
      <c r="D98" s="860" t="s">
        <v>341</v>
      </c>
      <c r="E98" s="890"/>
      <c r="F98" s="877"/>
      <c r="G98" s="609">
        <v>1</v>
      </c>
      <c r="H98" s="891">
        <v>1.5</v>
      </c>
      <c r="I98" s="877"/>
      <c r="J98" s="891">
        <v>1.95</v>
      </c>
      <c r="K98" s="877"/>
      <c r="L98" s="610">
        <f t="shared" si="17"/>
        <v>0.44999999999999996</v>
      </c>
      <c r="M98" s="634"/>
      <c r="N98" s="631"/>
      <c r="O98" s="621"/>
      <c r="P98" s="374"/>
      <c r="S98" s="276"/>
      <c r="T98" s="278"/>
      <c r="U98" s="278"/>
      <c r="V98" s="790"/>
      <c r="W98" s="790"/>
      <c r="X98" s="790"/>
      <c r="Y98" s="282"/>
      <c r="Z98" s="790"/>
      <c r="AA98" s="790"/>
      <c r="AB98" s="790"/>
      <c r="AC98" s="790"/>
      <c r="AD98" s="282"/>
      <c r="AE98" s="281"/>
      <c r="AF98" s="278"/>
    </row>
    <row r="99" spans="1:32">
      <c r="A99" s="549"/>
      <c r="B99" s="631"/>
      <c r="C99" s="631"/>
      <c r="D99" s="860" t="s">
        <v>342</v>
      </c>
      <c r="E99" s="890"/>
      <c r="F99" s="877"/>
      <c r="G99" s="609">
        <v>1</v>
      </c>
      <c r="H99" s="891">
        <v>1.95</v>
      </c>
      <c r="I99" s="877"/>
      <c r="J99" s="891">
        <v>2.5</v>
      </c>
      <c r="K99" s="877"/>
      <c r="L99" s="610">
        <f t="shared" si="17"/>
        <v>0.55000000000000004</v>
      </c>
      <c r="M99" s="634"/>
      <c r="N99" s="631"/>
      <c r="O99" s="621"/>
      <c r="P99" s="374"/>
      <c r="S99" s="276"/>
      <c r="T99" s="278"/>
      <c r="U99" s="278"/>
      <c r="V99" s="790"/>
      <c r="W99" s="790"/>
      <c r="X99" s="790"/>
      <c r="Y99" s="282"/>
      <c r="Z99" s="790"/>
      <c r="AA99" s="790"/>
      <c r="AB99" s="790"/>
      <c r="AC99" s="790"/>
      <c r="AD99" s="282"/>
      <c r="AE99" s="281"/>
      <c r="AF99" s="278"/>
    </row>
    <row r="100" spans="1:32">
      <c r="A100" s="549"/>
      <c r="B100" s="631"/>
      <c r="C100" s="631"/>
      <c r="D100" s="860" t="s">
        <v>343</v>
      </c>
      <c r="E100" s="890"/>
      <c r="F100" s="877"/>
      <c r="G100" s="609">
        <v>1</v>
      </c>
      <c r="H100" s="891">
        <v>2.2999999999999998</v>
      </c>
      <c r="I100" s="877"/>
      <c r="J100" s="891">
        <v>2.95</v>
      </c>
      <c r="K100" s="877"/>
      <c r="L100" s="610">
        <f t="shared" si="17"/>
        <v>0.65000000000000036</v>
      </c>
      <c r="M100" s="634"/>
      <c r="N100" s="631"/>
      <c r="O100" s="621"/>
      <c r="P100" s="374"/>
      <c r="S100" s="276"/>
      <c r="T100" s="278"/>
      <c r="U100" s="278"/>
      <c r="V100" s="790"/>
      <c r="W100" s="790"/>
      <c r="X100" s="790"/>
      <c r="Y100" s="282"/>
      <c r="Z100" s="790"/>
      <c r="AA100" s="790"/>
      <c r="AB100" s="790"/>
      <c r="AC100" s="790"/>
      <c r="AD100" s="282"/>
      <c r="AE100" s="281"/>
      <c r="AF100" s="278"/>
    </row>
    <row r="101" spans="1:32">
      <c r="A101" s="549"/>
      <c r="B101" s="631"/>
      <c r="C101" s="631"/>
      <c r="D101" s="860" t="s">
        <v>344</v>
      </c>
      <c r="E101" s="890"/>
      <c r="F101" s="877"/>
      <c r="G101" s="602">
        <v>1</v>
      </c>
      <c r="H101" s="871">
        <v>1.6</v>
      </c>
      <c r="I101" s="833"/>
      <c r="J101" s="871">
        <v>2.4500000000000002</v>
      </c>
      <c r="K101" s="833"/>
      <c r="L101" s="606">
        <f t="shared" si="17"/>
        <v>0.85000000000000009</v>
      </c>
      <c r="M101" s="634"/>
      <c r="N101" s="631"/>
      <c r="O101" s="621"/>
      <c r="P101" s="374"/>
      <c r="S101" s="276"/>
      <c r="T101" s="278"/>
      <c r="U101" s="278"/>
      <c r="V101" s="282"/>
      <c r="W101" s="282"/>
      <c r="X101" s="282"/>
      <c r="Y101" s="282"/>
      <c r="Z101" s="282"/>
      <c r="AA101" s="282"/>
      <c r="AB101" s="282"/>
      <c r="AC101" s="282"/>
      <c r="AD101" s="290"/>
      <c r="AE101" s="281"/>
      <c r="AF101" s="278"/>
    </row>
    <row r="102" spans="1:32">
      <c r="A102" s="549"/>
      <c r="B102" s="631"/>
      <c r="C102" s="631"/>
      <c r="D102" s="860" t="s">
        <v>345</v>
      </c>
      <c r="E102" s="890"/>
      <c r="F102" s="877"/>
      <c r="G102" s="602">
        <v>1</v>
      </c>
      <c r="H102" s="872">
        <v>1.6</v>
      </c>
      <c r="I102" s="872"/>
      <c r="J102" s="872">
        <v>1.7</v>
      </c>
      <c r="K102" s="872"/>
      <c r="L102" s="606">
        <f t="shared" si="17"/>
        <v>9.9999999999999867E-2</v>
      </c>
      <c r="M102" s="634"/>
      <c r="N102" s="631"/>
      <c r="O102" s="621"/>
      <c r="P102" s="374"/>
      <c r="S102" s="276"/>
      <c r="T102" s="278"/>
      <c r="U102" s="278"/>
      <c r="V102" s="278"/>
      <c r="W102" s="294"/>
      <c r="X102" s="294"/>
      <c r="Y102" s="289"/>
      <c r="Z102" s="294"/>
      <c r="AA102" s="294"/>
      <c r="AB102" s="289"/>
      <c r="AC102" s="289"/>
      <c r="AD102" s="278"/>
      <c r="AE102" s="281"/>
      <c r="AF102" s="278"/>
    </row>
    <row r="103" spans="1:32">
      <c r="A103" s="549"/>
      <c r="B103" s="631"/>
      <c r="C103" s="631"/>
      <c r="D103" s="628"/>
      <c r="E103" s="640"/>
      <c r="F103" s="640"/>
      <c r="G103" s="628"/>
      <c r="H103" s="628"/>
      <c r="I103" s="628"/>
      <c r="J103" s="628"/>
      <c r="K103" s="628"/>
      <c r="L103" s="606">
        <f>SUM(L95:L102)</f>
        <v>3.6000000000000005</v>
      </c>
      <c r="M103" s="634"/>
      <c r="N103" s="631"/>
      <c r="O103" s="621"/>
      <c r="P103" s="374"/>
      <c r="S103" s="276"/>
      <c r="T103" s="278"/>
      <c r="U103" s="278"/>
      <c r="V103" s="807"/>
      <c r="W103" s="803"/>
      <c r="X103" s="803"/>
      <c r="Y103" s="803"/>
      <c r="Z103" s="803"/>
      <c r="AA103" s="803"/>
      <c r="AB103" s="803"/>
      <c r="AC103" s="286"/>
      <c r="AD103" s="278"/>
      <c r="AE103" s="281"/>
      <c r="AF103" s="278"/>
    </row>
    <row r="104" spans="1:32">
      <c r="A104" s="549"/>
      <c r="B104" s="631"/>
      <c r="C104" s="631"/>
      <c r="D104" s="884"/>
      <c r="E104" s="884"/>
      <c r="F104" s="884"/>
      <c r="G104" s="628"/>
      <c r="H104" s="884"/>
      <c r="I104" s="884"/>
      <c r="J104" s="884"/>
      <c r="K104" s="884"/>
      <c r="L104" s="628"/>
      <c r="M104" s="634"/>
      <c r="N104" s="631"/>
      <c r="O104" s="621"/>
      <c r="P104" s="374"/>
      <c r="S104" s="276"/>
      <c r="T104" s="278"/>
      <c r="U104" s="278"/>
      <c r="V104" s="807"/>
      <c r="W104" s="803"/>
      <c r="X104" s="803"/>
      <c r="Y104" s="803"/>
      <c r="Z104" s="803"/>
      <c r="AA104" s="803"/>
      <c r="AB104" s="803"/>
      <c r="AC104" s="286"/>
      <c r="AD104" s="278"/>
      <c r="AE104" s="281"/>
      <c r="AF104" s="278"/>
    </row>
    <row r="105" spans="1:32">
      <c r="A105" s="548" t="s">
        <v>160</v>
      </c>
      <c r="B105" s="217" t="s">
        <v>224</v>
      </c>
      <c r="C105" s="217" t="s">
        <v>26</v>
      </c>
      <c r="D105" s="845" t="s">
        <v>235</v>
      </c>
      <c r="E105" s="846"/>
      <c r="F105" s="846"/>
      <c r="G105" s="846"/>
      <c r="H105" s="846"/>
      <c r="I105" s="846"/>
      <c r="J105" s="846"/>
      <c r="K105" s="846"/>
      <c r="L105" s="846"/>
      <c r="M105" s="846"/>
      <c r="N105" s="847"/>
      <c r="O105" s="215" t="s">
        <v>237</v>
      </c>
      <c r="P105" s="542">
        <f>F109</f>
        <v>12</v>
      </c>
      <c r="S105" s="276"/>
      <c r="T105" s="278"/>
      <c r="U105" s="278"/>
      <c r="V105" s="807"/>
      <c r="W105" s="803"/>
      <c r="X105" s="803"/>
      <c r="Y105" s="803"/>
      <c r="Z105" s="803"/>
      <c r="AA105" s="803"/>
      <c r="AB105" s="803"/>
      <c r="AC105" s="286"/>
      <c r="AD105" s="278"/>
      <c r="AE105" s="281"/>
      <c r="AF105" s="278"/>
    </row>
    <row r="106" spans="1:32">
      <c r="A106" s="548" t="s">
        <v>168</v>
      </c>
      <c r="B106" s="217" t="s">
        <v>225</v>
      </c>
      <c r="C106" s="217" t="s">
        <v>26</v>
      </c>
      <c r="D106" s="845" t="s">
        <v>236</v>
      </c>
      <c r="E106" s="846"/>
      <c r="F106" s="846"/>
      <c r="G106" s="846"/>
      <c r="H106" s="846"/>
      <c r="I106" s="846"/>
      <c r="J106" s="846"/>
      <c r="K106" s="846"/>
      <c r="L106" s="846"/>
      <c r="M106" s="846"/>
      <c r="N106" s="847"/>
      <c r="O106" s="215" t="s">
        <v>237</v>
      </c>
      <c r="P106" s="542">
        <f>G109+H109</f>
        <v>7</v>
      </c>
      <c r="S106" s="276"/>
      <c r="T106" s="278"/>
      <c r="U106" s="278"/>
      <c r="V106" s="790"/>
      <c r="W106" s="790"/>
      <c r="X106" s="790"/>
      <c r="Y106" s="282"/>
      <c r="Z106" s="788"/>
      <c r="AA106" s="788"/>
      <c r="AB106" s="788"/>
      <c r="AC106" s="788"/>
      <c r="AD106" s="284"/>
      <c r="AE106" s="281"/>
      <c r="AF106" s="278"/>
    </row>
    <row r="107" spans="1:32" ht="15" thickBot="1">
      <c r="A107" s="549"/>
      <c r="B107" s="631"/>
      <c r="C107" s="631"/>
      <c r="D107" s="907"/>
      <c r="E107" s="908"/>
      <c r="F107" s="908"/>
      <c r="G107" s="908"/>
      <c r="H107" s="909"/>
      <c r="I107" s="909"/>
      <c r="J107" s="909"/>
      <c r="K107" s="909"/>
      <c r="L107" s="909"/>
      <c r="M107" s="909"/>
      <c r="N107" s="910"/>
      <c r="O107" s="621"/>
      <c r="P107" s="374"/>
      <c r="S107" s="276"/>
      <c r="T107" s="278"/>
      <c r="U107" s="278"/>
      <c r="V107" s="790"/>
      <c r="W107" s="798"/>
      <c r="X107" s="798"/>
      <c r="Y107" s="282"/>
      <c r="Z107" s="788"/>
      <c r="AA107" s="798"/>
      <c r="AB107" s="788"/>
      <c r="AC107" s="798"/>
      <c r="AD107" s="284"/>
      <c r="AE107" s="281"/>
      <c r="AF107" s="278"/>
    </row>
    <row r="108" spans="1:32">
      <c r="A108" s="549"/>
      <c r="B108" s="631"/>
      <c r="C108" s="631"/>
      <c r="D108" s="911" t="s">
        <v>346</v>
      </c>
      <c r="E108" s="912"/>
      <c r="F108" s="605" t="s">
        <v>347</v>
      </c>
      <c r="G108" s="594" t="s">
        <v>348</v>
      </c>
      <c r="H108" s="630"/>
      <c r="I108" s="643"/>
      <c r="J108" s="866"/>
      <c r="K108" s="913"/>
      <c r="L108" s="630"/>
      <c r="M108" s="644"/>
      <c r="N108" s="644"/>
      <c r="O108" s="621"/>
      <c r="P108" s="374"/>
      <c r="S108" s="276"/>
      <c r="T108" s="278"/>
      <c r="U108" s="278"/>
      <c r="V108" s="790"/>
      <c r="W108" s="798"/>
      <c r="X108" s="798"/>
      <c r="Y108" s="282"/>
      <c r="Z108" s="788"/>
      <c r="AA108" s="798"/>
      <c r="AB108" s="788"/>
      <c r="AC108" s="798"/>
      <c r="AD108" s="284"/>
      <c r="AE108" s="281"/>
      <c r="AF108" s="278"/>
    </row>
    <row r="109" spans="1:32">
      <c r="A109" s="549"/>
      <c r="B109" s="631"/>
      <c r="C109" s="631"/>
      <c r="D109" s="914"/>
      <c r="E109" s="915"/>
      <c r="F109" s="613">
        <v>12</v>
      </c>
      <c r="G109" s="610">
        <v>7</v>
      </c>
      <c r="H109" s="630"/>
      <c r="I109" s="643"/>
      <c r="J109" s="866"/>
      <c r="K109" s="913"/>
      <c r="L109" s="630"/>
      <c r="M109" s="644"/>
      <c r="N109" s="644"/>
      <c r="O109" s="621"/>
      <c r="P109" s="374"/>
      <c r="S109" s="276"/>
      <c r="T109" s="278"/>
      <c r="U109" s="278"/>
      <c r="V109" s="790"/>
      <c r="W109" s="798"/>
      <c r="X109" s="798"/>
      <c r="Y109" s="282"/>
      <c r="Z109" s="788"/>
      <c r="AA109" s="798"/>
      <c r="AB109" s="788"/>
      <c r="AC109" s="798"/>
      <c r="AD109" s="284"/>
      <c r="AE109" s="281"/>
      <c r="AF109" s="278"/>
    </row>
    <row r="110" spans="1:32">
      <c r="A110" s="549"/>
      <c r="B110" s="631"/>
      <c r="C110" s="631"/>
      <c r="D110" s="631"/>
      <c r="E110" s="645"/>
      <c r="F110" s="645"/>
      <c r="G110" s="645"/>
      <c r="H110" s="645"/>
      <c r="I110" s="645"/>
      <c r="J110" s="645"/>
      <c r="K110" s="633"/>
      <c r="L110" s="631"/>
      <c r="M110" s="634"/>
      <c r="N110" s="631"/>
      <c r="O110" s="621"/>
      <c r="P110" s="374"/>
      <c r="S110" s="276"/>
      <c r="T110" s="278"/>
      <c r="U110" s="278"/>
      <c r="V110" s="790"/>
      <c r="W110" s="798"/>
      <c r="X110" s="798"/>
      <c r="Y110" s="282"/>
      <c r="Z110" s="788"/>
      <c r="AA110" s="798"/>
      <c r="AB110" s="788"/>
      <c r="AC110" s="798"/>
      <c r="AD110" s="284"/>
      <c r="AE110" s="281"/>
      <c r="AF110" s="278"/>
    </row>
    <row r="111" spans="1:32">
      <c r="A111" s="549"/>
      <c r="B111" s="631"/>
      <c r="C111" s="631"/>
      <c r="D111" s="631"/>
      <c r="E111" s="645"/>
      <c r="F111" s="645"/>
      <c r="G111" s="645"/>
      <c r="H111" s="645"/>
      <c r="I111" s="645"/>
      <c r="J111" s="645"/>
      <c r="K111" s="633"/>
      <c r="L111" s="631"/>
      <c r="M111" s="634"/>
      <c r="N111" s="631"/>
      <c r="O111" s="621"/>
      <c r="P111" s="374"/>
      <c r="S111" s="276"/>
      <c r="T111" s="578"/>
      <c r="U111" s="578"/>
      <c r="V111" s="580"/>
      <c r="W111" s="579"/>
      <c r="X111" s="579"/>
      <c r="Y111" s="580"/>
      <c r="Z111" s="577"/>
      <c r="AA111" s="579"/>
      <c r="AB111" s="577"/>
      <c r="AC111" s="579"/>
      <c r="AD111" s="577"/>
      <c r="AE111" s="581"/>
      <c r="AF111" s="578"/>
    </row>
    <row r="112" spans="1:32">
      <c r="A112" s="548" t="s">
        <v>199</v>
      </c>
      <c r="B112" s="138" t="s">
        <v>4371</v>
      </c>
      <c r="C112" s="217" t="s">
        <v>26</v>
      </c>
      <c r="D112" s="784" t="s">
        <v>4373</v>
      </c>
      <c r="E112" s="785"/>
      <c r="F112" s="785"/>
      <c r="G112" s="785"/>
      <c r="H112" s="785"/>
      <c r="I112" s="785"/>
      <c r="J112" s="785"/>
      <c r="K112" s="785"/>
      <c r="L112" s="785"/>
      <c r="M112" s="785"/>
      <c r="N112" s="786"/>
      <c r="O112" s="215" t="s">
        <v>36</v>
      </c>
      <c r="P112" s="542">
        <f>P58</f>
        <v>97.56</v>
      </c>
      <c r="S112" s="276"/>
      <c r="T112" s="578"/>
      <c r="U112" s="578"/>
      <c r="V112" s="580"/>
      <c r="W112" s="579"/>
      <c r="X112" s="579"/>
      <c r="Y112" s="580"/>
      <c r="Z112" s="577"/>
      <c r="AA112" s="579"/>
      <c r="AB112" s="577"/>
      <c r="AC112" s="579"/>
      <c r="AD112" s="577"/>
      <c r="AE112" s="581"/>
      <c r="AF112" s="578"/>
    </row>
    <row r="113" spans="1:32">
      <c r="A113" s="549"/>
      <c r="B113" s="631"/>
      <c r="C113" s="866" t="s">
        <v>322</v>
      </c>
      <c r="D113" s="866"/>
      <c r="E113" s="867"/>
      <c r="F113" s="856" t="s">
        <v>323</v>
      </c>
      <c r="G113" s="857"/>
      <c r="H113" s="856" t="s">
        <v>324</v>
      </c>
      <c r="I113" s="857"/>
      <c r="J113" s="868" t="s">
        <v>325</v>
      </c>
      <c r="K113" s="869"/>
      <c r="L113" s="637" t="s">
        <v>369</v>
      </c>
      <c r="M113" s="634"/>
      <c r="N113" s="631"/>
      <c r="O113" s="621"/>
      <c r="P113" s="374"/>
      <c r="S113" s="276"/>
      <c r="T113" s="578"/>
      <c r="U113" s="578"/>
      <c r="V113" s="580"/>
      <c r="W113" s="579"/>
      <c r="X113" s="579"/>
      <c r="Y113" s="580"/>
      <c r="Z113" s="577"/>
      <c r="AA113" s="579"/>
      <c r="AB113" s="577"/>
      <c r="AC113" s="579"/>
      <c r="AD113" s="577"/>
      <c r="AE113" s="581"/>
      <c r="AF113" s="578"/>
    </row>
    <row r="114" spans="1:32">
      <c r="A114" s="549"/>
      <c r="B114" s="631"/>
      <c r="C114" s="862" t="str">
        <f t="shared" ref="C114:C121" si="18">B48</f>
        <v>RAMAIS</v>
      </c>
      <c r="D114" s="871"/>
      <c r="E114" s="871"/>
      <c r="F114" s="872">
        <f t="shared" ref="F114:F121" si="19">L48</f>
        <v>11.295</v>
      </c>
      <c r="G114" s="872"/>
      <c r="H114" s="873">
        <v>0.25</v>
      </c>
      <c r="I114" s="873"/>
      <c r="J114" s="864">
        <f>ROUND(F114*H114+F114,2)</f>
        <v>14.12</v>
      </c>
      <c r="K114" s="865"/>
      <c r="L114" s="637"/>
      <c r="M114" s="634"/>
      <c r="N114" s="631"/>
      <c r="O114" s="621"/>
      <c r="P114" s="374"/>
      <c r="S114" s="276"/>
      <c r="T114" s="578"/>
      <c r="U114" s="578"/>
      <c r="V114" s="580"/>
      <c r="W114" s="579"/>
      <c r="X114" s="579"/>
      <c r="Y114" s="580"/>
      <c r="Z114" s="577"/>
      <c r="AA114" s="579"/>
      <c r="AB114" s="577"/>
      <c r="AC114" s="579"/>
      <c r="AD114" s="577"/>
      <c r="AE114" s="581"/>
      <c r="AF114" s="578"/>
    </row>
    <row r="115" spans="1:32">
      <c r="A115" s="549"/>
      <c r="B115" s="631"/>
      <c r="C115" s="862" t="str">
        <f t="shared" si="18"/>
        <v>PV-1 ATÉ PV-2</v>
      </c>
      <c r="D115" s="871"/>
      <c r="E115" s="871"/>
      <c r="F115" s="872">
        <f t="shared" si="19"/>
        <v>6.6750000000000007</v>
      </c>
      <c r="G115" s="872"/>
      <c r="H115" s="873">
        <v>0.25</v>
      </c>
      <c r="I115" s="873"/>
      <c r="J115" s="864">
        <f t="shared" ref="J115:J121" si="20">ROUND(F115*H115+F115,2)</f>
        <v>8.34</v>
      </c>
      <c r="K115" s="865"/>
      <c r="L115" s="637"/>
      <c r="M115" s="634"/>
      <c r="N115" s="631"/>
      <c r="O115" s="621"/>
      <c r="P115" s="374"/>
      <c r="S115" s="276"/>
      <c r="T115" s="578"/>
      <c r="U115" s="578"/>
      <c r="V115" s="580"/>
      <c r="W115" s="579"/>
      <c r="X115" s="579"/>
      <c r="Y115" s="580"/>
      <c r="Z115" s="577"/>
      <c r="AA115" s="579"/>
      <c r="AB115" s="577"/>
      <c r="AC115" s="579"/>
      <c r="AD115" s="577"/>
      <c r="AE115" s="581"/>
      <c r="AF115" s="578"/>
    </row>
    <row r="116" spans="1:32">
      <c r="A116" s="549"/>
      <c r="B116" s="631"/>
      <c r="C116" s="862" t="str">
        <f t="shared" si="18"/>
        <v>PV-2 ATÉ PV-3</v>
      </c>
      <c r="D116" s="871"/>
      <c r="E116" s="871"/>
      <c r="F116" s="872">
        <f t="shared" si="19"/>
        <v>25.365000000000002</v>
      </c>
      <c r="G116" s="872"/>
      <c r="H116" s="873">
        <v>0.25</v>
      </c>
      <c r="I116" s="873"/>
      <c r="J116" s="864">
        <f t="shared" si="20"/>
        <v>31.71</v>
      </c>
      <c r="K116" s="865"/>
      <c r="L116" s="637"/>
      <c r="M116" s="634"/>
      <c r="N116" s="631"/>
      <c r="O116" s="621"/>
      <c r="P116" s="374"/>
      <c r="S116" s="276"/>
      <c r="T116" s="578"/>
      <c r="U116" s="578"/>
      <c r="V116" s="580"/>
      <c r="W116" s="579"/>
      <c r="X116" s="579"/>
      <c r="Y116" s="580"/>
      <c r="Z116" s="577"/>
      <c r="AA116" s="579"/>
      <c r="AB116" s="577"/>
      <c r="AC116" s="579"/>
      <c r="AD116" s="577"/>
      <c r="AE116" s="581"/>
      <c r="AF116" s="578"/>
    </row>
    <row r="117" spans="1:32">
      <c r="A117" s="549"/>
      <c r="B117" s="631"/>
      <c r="C117" s="862" t="str">
        <f t="shared" si="18"/>
        <v>PV-3 ATÉ PV-4</v>
      </c>
      <c r="D117" s="871"/>
      <c r="E117" s="871"/>
      <c r="F117" s="872">
        <f t="shared" si="19"/>
        <v>4.0050000000000008</v>
      </c>
      <c r="G117" s="872"/>
      <c r="H117" s="873">
        <v>0.25</v>
      </c>
      <c r="I117" s="873"/>
      <c r="J117" s="864">
        <f t="shared" si="20"/>
        <v>5.01</v>
      </c>
      <c r="K117" s="865"/>
      <c r="L117" s="637"/>
      <c r="M117" s="634"/>
      <c r="N117" s="631"/>
      <c r="O117" s="621"/>
      <c r="P117" s="374"/>
      <c r="S117" s="276"/>
      <c r="T117" s="578"/>
      <c r="U117" s="578"/>
      <c r="V117" s="580"/>
      <c r="W117" s="579"/>
      <c r="X117" s="579"/>
      <c r="Y117" s="580"/>
      <c r="Z117" s="577"/>
      <c r="AA117" s="579"/>
      <c r="AB117" s="577"/>
      <c r="AC117" s="579"/>
      <c r="AD117" s="577"/>
      <c r="AE117" s="581"/>
      <c r="AF117" s="578"/>
    </row>
    <row r="118" spans="1:32">
      <c r="A118" s="549"/>
      <c r="B118" s="631"/>
      <c r="C118" s="862" t="str">
        <f t="shared" si="18"/>
        <v>PV-4 ATÉ PV-5</v>
      </c>
      <c r="D118" s="871"/>
      <c r="E118" s="871"/>
      <c r="F118" s="872">
        <f t="shared" si="19"/>
        <v>6.6750000000000007</v>
      </c>
      <c r="G118" s="872"/>
      <c r="H118" s="873">
        <v>0.25</v>
      </c>
      <c r="I118" s="873"/>
      <c r="J118" s="864">
        <f t="shared" si="20"/>
        <v>8.34</v>
      </c>
      <c r="K118" s="865"/>
      <c r="L118" s="637"/>
      <c r="M118" s="634"/>
      <c r="N118" s="631"/>
      <c r="O118" s="621"/>
      <c r="P118" s="374"/>
      <c r="S118" s="276"/>
      <c r="T118" s="578"/>
      <c r="U118" s="578"/>
      <c r="V118" s="580"/>
      <c r="W118" s="579"/>
      <c r="X118" s="579"/>
      <c r="Y118" s="580"/>
      <c r="Z118" s="577"/>
      <c r="AA118" s="579"/>
      <c r="AB118" s="577"/>
      <c r="AC118" s="579"/>
      <c r="AD118" s="577"/>
      <c r="AE118" s="581"/>
      <c r="AF118" s="578"/>
    </row>
    <row r="119" spans="1:32">
      <c r="A119" s="549"/>
      <c r="B119" s="631"/>
      <c r="C119" s="862" t="str">
        <f t="shared" si="18"/>
        <v>PV-5 ATÉ PV-6</v>
      </c>
      <c r="D119" s="871"/>
      <c r="E119" s="871"/>
      <c r="F119" s="872">
        <f t="shared" si="19"/>
        <v>8.0100000000000016</v>
      </c>
      <c r="G119" s="872"/>
      <c r="H119" s="873">
        <v>0.25</v>
      </c>
      <c r="I119" s="873"/>
      <c r="J119" s="864">
        <f t="shared" si="20"/>
        <v>10.01</v>
      </c>
      <c r="K119" s="865"/>
      <c r="L119" s="637"/>
      <c r="M119" s="634"/>
      <c r="N119" s="631"/>
      <c r="O119" s="621"/>
      <c r="P119" s="374"/>
      <c r="S119" s="276"/>
      <c r="T119" s="578"/>
      <c r="U119" s="578"/>
      <c r="V119" s="580"/>
      <c r="W119" s="579"/>
      <c r="X119" s="579"/>
      <c r="Y119" s="580"/>
      <c r="Z119" s="577"/>
      <c r="AA119" s="579"/>
      <c r="AB119" s="577"/>
      <c r="AC119" s="579"/>
      <c r="AD119" s="577"/>
      <c r="AE119" s="581"/>
      <c r="AF119" s="578"/>
    </row>
    <row r="120" spans="1:32">
      <c r="A120" s="549"/>
      <c r="B120" s="631"/>
      <c r="C120" s="862" t="str">
        <f t="shared" si="18"/>
        <v>PV-6 ATÉ PV-7</v>
      </c>
      <c r="D120" s="871"/>
      <c r="E120" s="871"/>
      <c r="F120" s="872">
        <f t="shared" si="19"/>
        <v>5.3400000000000007</v>
      </c>
      <c r="G120" s="872"/>
      <c r="H120" s="873">
        <v>0.25</v>
      </c>
      <c r="I120" s="873"/>
      <c r="J120" s="864">
        <f t="shared" si="20"/>
        <v>6.68</v>
      </c>
      <c r="K120" s="865"/>
      <c r="L120" s="637"/>
      <c r="M120" s="634"/>
      <c r="N120" s="631"/>
      <c r="O120" s="621"/>
      <c r="P120" s="374"/>
      <c r="S120" s="276"/>
      <c r="T120" s="578"/>
      <c r="U120" s="578"/>
      <c r="V120" s="580"/>
      <c r="W120" s="579"/>
      <c r="X120" s="579"/>
      <c r="Y120" s="580"/>
      <c r="Z120" s="577"/>
      <c r="AA120" s="579"/>
      <c r="AB120" s="577"/>
      <c r="AC120" s="579"/>
      <c r="AD120" s="577"/>
      <c r="AE120" s="581"/>
      <c r="AF120" s="578"/>
    </row>
    <row r="121" spans="1:32">
      <c r="A121" s="549"/>
      <c r="B121" s="631"/>
      <c r="C121" s="862" t="str">
        <f t="shared" si="18"/>
        <v>PV-7 ATÉ PV-8</v>
      </c>
      <c r="D121" s="871"/>
      <c r="E121" s="871"/>
      <c r="F121" s="872">
        <f t="shared" si="19"/>
        <v>10.680000000000001</v>
      </c>
      <c r="G121" s="872"/>
      <c r="H121" s="873">
        <v>0.25</v>
      </c>
      <c r="I121" s="873"/>
      <c r="J121" s="864">
        <f t="shared" si="20"/>
        <v>13.35</v>
      </c>
      <c r="K121" s="865"/>
      <c r="L121" s="637"/>
      <c r="M121" s="634"/>
      <c r="N121" s="631"/>
      <c r="O121" s="621"/>
      <c r="P121" s="374"/>
      <c r="S121" s="276"/>
      <c r="T121" s="578"/>
      <c r="U121" s="578"/>
      <c r="V121" s="580"/>
      <c r="W121" s="579"/>
      <c r="X121" s="579"/>
      <c r="Y121" s="580"/>
      <c r="Z121" s="577"/>
      <c r="AA121" s="579"/>
      <c r="AB121" s="577"/>
      <c r="AC121" s="579"/>
      <c r="AD121" s="577"/>
      <c r="AE121" s="581"/>
      <c r="AF121" s="578"/>
    </row>
    <row r="122" spans="1:32">
      <c r="A122" s="549"/>
      <c r="B122" s="631"/>
      <c r="C122" s="874" t="s">
        <v>293</v>
      </c>
      <c r="D122" s="852"/>
      <c r="E122" s="852"/>
      <c r="F122" s="854">
        <f>SUM(F114:G121)</f>
        <v>78.045000000000016</v>
      </c>
      <c r="G122" s="875"/>
      <c r="H122" s="876"/>
      <c r="I122" s="877"/>
      <c r="J122" s="878">
        <f>SUM(J114:K121)</f>
        <v>97.56</v>
      </c>
      <c r="K122" s="879"/>
      <c r="L122" s="637">
        <v>10</v>
      </c>
      <c r="M122" s="634">
        <f>L122*J122</f>
        <v>975.6</v>
      </c>
      <c r="N122" s="631"/>
      <c r="O122" s="621"/>
      <c r="P122" s="374"/>
      <c r="S122" s="276"/>
      <c r="T122" s="578"/>
      <c r="U122" s="578"/>
      <c r="V122" s="580"/>
      <c r="W122" s="579"/>
      <c r="X122" s="579"/>
      <c r="Y122" s="580"/>
      <c r="Z122" s="577"/>
      <c r="AA122" s="579"/>
      <c r="AB122" s="577"/>
      <c r="AC122" s="579"/>
      <c r="AD122" s="577"/>
      <c r="AE122" s="581"/>
      <c r="AF122" s="578"/>
    </row>
    <row r="123" spans="1:32">
      <c r="A123" s="550"/>
      <c r="B123" s="646"/>
      <c r="C123" s="631"/>
      <c r="D123" s="647"/>
      <c r="E123" s="884"/>
      <c r="F123" s="866"/>
      <c r="G123" s="630"/>
      <c r="H123" s="630"/>
      <c r="I123" s="866"/>
      <c r="J123" s="866"/>
      <c r="K123" s="628"/>
      <c r="L123" s="630"/>
      <c r="M123" s="631"/>
      <c r="N123" s="631"/>
      <c r="O123" s="621"/>
      <c r="P123" s="374"/>
      <c r="S123" s="276"/>
      <c r="T123" s="278"/>
      <c r="U123" s="278"/>
      <c r="V123" s="278"/>
      <c r="W123" s="295"/>
      <c r="X123" s="295"/>
      <c r="Y123" s="295"/>
      <c r="Z123" s="295"/>
      <c r="AA123" s="295"/>
      <c r="AB123" s="295"/>
      <c r="AC123" s="286"/>
      <c r="AD123" s="278"/>
      <c r="AE123" s="281"/>
      <c r="AF123" s="278"/>
    </row>
    <row r="124" spans="1:32">
      <c r="A124" s="551">
        <v>5</v>
      </c>
      <c r="B124" s="894" t="s">
        <v>351</v>
      </c>
      <c r="C124" s="895"/>
      <c r="D124" s="895"/>
      <c r="E124" s="895"/>
      <c r="F124" s="895"/>
      <c r="G124" s="895"/>
      <c r="H124" s="895"/>
      <c r="I124" s="895"/>
      <c r="J124" s="895"/>
      <c r="K124" s="895"/>
      <c r="L124" s="895"/>
      <c r="M124" s="895"/>
      <c r="N124" s="895"/>
      <c r="O124" s="895"/>
      <c r="P124" s="896"/>
      <c r="S124" s="276"/>
      <c r="T124" s="796"/>
      <c r="U124" s="796"/>
      <c r="V124" s="796"/>
      <c r="W124" s="796"/>
      <c r="X124" s="796"/>
      <c r="Y124" s="796"/>
      <c r="Z124" s="796"/>
      <c r="AA124" s="796"/>
      <c r="AB124" s="796"/>
      <c r="AC124" s="796"/>
      <c r="AD124" s="796"/>
      <c r="AE124" s="796"/>
      <c r="AF124" s="796"/>
    </row>
    <row r="125" spans="1:32">
      <c r="A125" s="550"/>
      <c r="B125" s="646"/>
      <c r="C125" s="903"/>
      <c r="D125" s="904"/>
      <c r="E125" s="904"/>
      <c r="F125" s="905"/>
      <c r="G125" s="905"/>
      <c r="H125" s="628"/>
      <c r="I125" s="628"/>
      <c r="J125" s="866"/>
      <c r="K125" s="906"/>
      <c r="L125" s="644"/>
      <c r="M125" s="648"/>
      <c r="N125" s="631"/>
      <c r="O125" s="621"/>
      <c r="P125" s="374"/>
      <c r="S125" s="296"/>
      <c r="T125" s="277"/>
      <c r="U125" s="802"/>
      <c r="V125" s="804"/>
      <c r="W125" s="804"/>
      <c r="X125" s="805"/>
      <c r="Y125" s="805"/>
      <c r="Z125" s="282"/>
      <c r="AA125" s="282"/>
      <c r="AB125" s="788"/>
      <c r="AC125" s="806"/>
      <c r="AD125" s="297"/>
      <c r="AE125" s="298"/>
      <c r="AF125" s="278"/>
    </row>
    <row r="126" spans="1:32" ht="31.5" customHeight="1">
      <c r="A126" s="552" t="s">
        <v>46</v>
      </c>
      <c r="B126" s="233" t="s">
        <v>222</v>
      </c>
      <c r="C126" s="604" t="s">
        <v>26</v>
      </c>
      <c r="D126" s="824" t="s">
        <v>233</v>
      </c>
      <c r="E126" s="825"/>
      <c r="F126" s="825"/>
      <c r="G126" s="825"/>
      <c r="H126" s="825"/>
      <c r="I126" s="825"/>
      <c r="J126" s="825"/>
      <c r="K126" s="825"/>
      <c r="L126" s="825"/>
      <c r="M126" s="825"/>
      <c r="N126" s="826"/>
      <c r="O126" s="215" t="s">
        <v>30</v>
      </c>
      <c r="P126" s="553">
        <f>N129</f>
        <v>0.60000000000000009</v>
      </c>
      <c r="S126" s="296"/>
      <c r="T126" s="277"/>
      <c r="U126" s="278"/>
      <c r="V126" s="787"/>
      <c r="W126" s="792"/>
      <c r="X126" s="792"/>
      <c r="Y126" s="792"/>
      <c r="Z126" s="792"/>
      <c r="AA126" s="792"/>
      <c r="AB126" s="792"/>
      <c r="AC126" s="278"/>
      <c r="AD126" s="278"/>
      <c r="AE126" s="278"/>
      <c r="AF126" s="278"/>
    </row>
    <row r="127" spans="1:32">
      <c r="A127" s="550"/>
      <c r="B127" s="646"/>
      <c r="C127" s="631"/>
      <c r="D127" s="649"/>
      <c r="E127" s="866"/>
      <c r="F127" s="866"/>
      <c r="G127" s="630"/>
      <c r="H127" s="630"/>
      <c r="I127" s="866"/>
      <c r="J127" s="866"/>
      <c r="K127" s="903"/>
      <c r="L127" s="903"/>
      <c r="M127" s="631"/>
      <c r="N127" s="631"/>
      <c r="O127" s="621"/>
      <c r="P127" s="374"/>
      <c r="S127" s="296"/>
      <c r="T127" s="277"/>
      <c r="U127" s="278"/>
      <c r="V127" s="279"/>
      <c r="W127" s="280"/>
      <c r="X127" s="280"/>
      <c r="Y127" s="280"/>
      <c r="Z127" s="280"/>
      <c r="AA127" s="280"/>
      <c r="AB127" s="280"/>
      <c r="AC127" s="278"/>
      <c r="AD127" s="278"/>
      <c r="AE127" s="278"/>
      <c r="AF127" s="278"/>
    </row>
    <row r="128" spans="1:32">
      <c r="A128" s="550"/>
      <c r="B128" s="646"/>
      <c r="C128" s="631"/>
      <c r="D128" s="649"/>
      <c r="E128" s="630"/>
      <c r="F128" s="630"/>
      <c r="G128" s="900"/>
      <c r="H128" s="900"/>
      <c r="I128" s="900"/>
      <c r="J128" s="900"/>
      <c r="K128" s="919" t="s">
        <v>295</v>
      </c>
      <c r="L128" s="852"/>
      <c r="M128" s="604" t="s">
        <v>352</v>
      </c>
      <c r="N128" s="631"/>
      <c r="O128" s="621"/>
      <c r="P128" s="374"/>
      <c r="S128" s="296"/>
      <c r="T128" s="277"/>
      <c r="U128" s="278"/>
      <c r="V128" s="279"/>
      <c r="W128" s="788"/>
      <c r="X128" s="788"/>
      <c r="Y128" s="284"/>
      <c r="Z128" s="284"/>
      <c r="AA128" s="788"/>
      <c r="AB128" s="788"/>
      <c r="AC128" s="802"/>
      <c r="AD128" s="802"/>
      <c r="AE128" s="278"/>
      <c r="AF128" s="278"/>
    </row>
    <row r="129" spans="1:32">
      <c r="A129" s="550"/>
      <c r="B129" s="646"/>
      <c r="C129" s="631"/>
      <c r="D129" s="649"/>
      <c r="E129" s="630"/>
      <c r="F129" s="630"/>
      <c r="G129" s="884"/>
      <c r="H129" s="884"/>
      <c r="I129" s="884"/>
      <c r="J129" s="884"/>
      <c r="K129" s="924">
        <v>6</v>
      </c>
      <c r="L129" s="925"/>
      <c r="M129" s="236">
        <v>0.1</v>
      </c>
      <c r="N129" s="236">
        <f>K129*M129</f>
        <v>0.60000000000000009</v>
      </c>
      <c r="O129" s="621"/>
      <c r="P129" s="374"/>
      <c r="S129" s="296"/>
      <c r="T129" s="277"/>
      <c r="U129" s="278"/>
      <c r="V129" s="279"/>
      <c r="W129" s="788"/>
      <c r="X129" s="788"/>
      <c r="Y129" s="284"/>
      <c r="Z129" s="284"/>
      <c r="AA129" s="788"/>
      <c r="AB129" s="788"/>
      <c r="AC129" s="282"/>
      <c r="AD129" s="284"/>
      <c r="AE129" s="278"/>
      <c r="AF129" s="278"/>
    </row>
    <row r="130" spans="1:32">
      <c r="A130" s="547">
        <v>6</v>
      </c>
      <c r="B130" s="894" t="s">
        <v>285</v>
      </c>
      <c r="C130" s="895"/>
      <c r="D130" s="895"/>
      <c r="E130" s="895"/>
      <c r="F130" s="895"/>
      <c r="G130" s="895"/>
      <c r="H130" s="895"/>
      <c r="I130" s="895"/>
      <c r="J130" s="895"/>
      <c r="K130" s="895"/>
      <c r="L130" s="895"/>
      <c r="M130" s="895"/>
      <c r="N130" s="895"/>
      <c r="O130" s="895"/>
      <c r="P130" s="896"/>
      <c r="S130" s="296"/>
      <c r="T130" s="277"/>
      <c r="U130" s="278"/>
      <c r="V130" s="279"/>
      <c r="W130" s="790"/>
      <c r="X130" s="788"/>
      <c r="Y130" s="284"/>
      <c r="Z130" s="292"/>
      <c r="AA130" s="790"/>
      <c r="AB130" s="788"/>
      <c r="AC130" s="802"/>
      <c r="AD130" s="802"/>
      <c r="AE130" s="278"/>
      <c r="AF130" s="278"/>
    </row>
    <row r="131" spans="1:32" ht="27" customHeight="1">
      <c r="A131" s="552" t="s">
        <v>12</v>
      </c>
      <c r="B131" s="233" t="s">
        <v>137</v>
      </c>
      <c r="C131" s="604" t="s">
        <v>26</v>
      </c>
      <c r="D131" s="861" t="s">
        <v>290</v>
      </c>
      <c r="E131" s="860"/>
      <c r="F131" s="860"/>
      <c r="G131" s="860"/>
      <c r="H131" s="860"/>
      <c r="I131" s="860"/>
      <c r="J131" s="860"/>
      <c r="K131" s="860"/>
      <c r="L131" s="860"/>
      <c r="M131" s="860"/>
      <c r="N131" s="862"/>
      <c r="O131" s="215" t="s">
        <v>49</v>
      </c>
      <c r="P131" s="553">
        <f>H135</f>
        <v>1276.2</v>
      </c>
      <c r="S131" s="296"/>
      <c r="T131" s="277"/>
      <c r="U131" s="278"/>
      <c r="V131" s="279"/>
      <c r="W131" s="282"/>
      <c r="X131" s="284"/>
      <c r="Y131" s="284"/>
      <c r="Z131" s="299"/>
      <c r="AA131" s="282"/>
      <c r="AB131" s="284"/>
      <c r="AC131" s="282"/>
      <c r="AD131" s="284"/>
      <c r="AE131" s="278"/>
      <c r="AF131" s="278"/>
    </row>
    <row r="132" spans="1:32">
      <c r="A132" s="550"/>
      <c r="B132" s="646"/>
      <c r="C132" s="631"/>
      <c r="D132" s="649"/>
      <c r="E132" s="643"/>
      <c r="F132" s="643"/>
      <c r="G132" s="643"/>
      <c r="H132" s="643"/>
      <c r="I132" s="643"/>
      <c r="J132" s="643"/>
      <c r="K132" s="631"/>
      <c r="L132" s="631"/>
      <c r="M132" s="631"/>
      <c r="N132" s="631"/>
      <c r="O132" s="621"/>
      <c r="P132" s="374"/>
      <c r="S132" s="296"/>
      <c r="T132" s="277"/>
      <c r="U132" s="278"/>
      <c r="V132" s="787"/>
      <c r="W132" s="792"/>
      <c r="X132" s="792"/>
      <c r="Y132" s="792"/>
      <c r="Z132" s="792"/>
      <c r="AA132" s="792"/>
      <c r="AB132" s="792"/>
      <c r="AC132" s="278"/>
      <c r="AD132" s="278"/>
      <c r="AE132" s="278"/>
      <c r="AF132" s="278"/>
    </row>
    <row r="133" spans="1:32">
      <c r="A133" s="550"/>
      <c r="B133" s="646"/>
      <c r="C133" s="631"/>
      <c r="D133" s="854" t="s">
        <v>353</v>
      </c>
      <c r="E133" s="875"/>
      <c r="F133" s="875"/>
      <c r="G133" s="875"/>
      <c r="H133" s="593" t="s">
        <v>49</v>
      </c>
      <c r="I133" s="638"/>
      <c r="J133" s="643"/>
      <c r="K133" s="631"/>
      <c r="L133" s="631"/>
      <c r="M133" s="631"/>
      <c r="N133" s="631"/>
      <c r="O133" s="621"/>
      <c r="P133" s="374"/>
      <c r="S133" s="296"/>
      <c r="T133" s="277"/>
      <c r="U133" s="278"/>
      <c r="V133" s="279"/>
      <c r="W133" s="280"/>
      <c r="X133" s="280"/>
      <c r="Y133" s="280"/>
      <c r="Z133" s="280"/>
      <c r="AA133" s="280"/>
      <c r="AB133" s="280"/>
      <c r="AC133" s="278"/>
      <c r="AD133" s="278"/>
      <c r="AE133" s="278"/>
      <c r="AF133" s="278"/>
    </row>
    <row r="134" spans="1:32">
      <c r="A134" s="550"/>
      <c r="B134" s="646"/>
      <c r="C134" s="631"/>
      <c r="D134" s="922"/>
      <c r="E134" s="923"/>
      <c r="F134" s="923"/>
      <c r="G134" s="923"/>
      <c r="H134" s="591">
        <v>1276.2</v>
      </c>
      <c r="I134" s="649"/>
      <c r="J134" s="643"/>
      <c r="K134" s="631"/>
      <c r="L134" s="631"/>
      <c r="M134" s="631"/>
      <c r="N134" s="631"/>
      <c r="O134" s="621"/>
      <c r="P134" s="374"/>
      <c r="S134" s="296"/>
      <c r="T134" s="277"/>
      <c r="U134" s="802"/>
      <c r="V134" s="803"/>
      <c r="W134" s="790"/>
      <c r="X134" s="788"/>
      <c r="Y134" s="284"/>
      <c r="Z134" s="284"/>
      <c r="AA134" s="788"/>
      <c r="AB134" s="788"/>
      <c r="AC134" s="802"/>
      <c r="AD134" s="802"/>
      <c r="AE134" s="278"/>
      <c r="AF134" s="278"/>
    </row>
    <row r="135" spans="1:32">
      <c r="A135" s="550"/>
      <c r="B135" s="646"/>
      <c r="C135" s="631"/>
      <c r="D135" s="920"/>
      <c r="E135" s="921"/>
      <c r="F135" s="921"/>
      <c r="G135" s="921"/>
      <c r="H135" s="611">
        <f>SUM(H134:H134)</f>
        <v>1276.2</v>
      </c>
      <c r="I135" s="650"/>
      <c r="J135" s="630"/>
      <c r="K135" s="903"/>
      <c r="L135" s="903"/>
      <c r="M135" s="631"/>
      <c r="N135" s="631"/>
      <c r="O135" s="621"/>
      <c r="P135" s="374"/>
      <c r="S135" s="296"/>
      <c r="T135" s="277"/>
      <c r="U135" s="802"/>
      <c r="V135" s="803"/>
      <c r="W135" s="790"/>
      <c r="X135" s="788"/>
      <c r="Y135" s="284"/>
      <c r="Z135" s="299"/>
      <c r="AA135" s="790"/>
      <c r="AB135" s="788"/>
      <c r="AC135" s="790"/>
      <c r="AD135" s="788"/>
      <c r="AE135" s="278"/>
      <c r="AF135" s="278"/>
    </row>
    <row r="136" spans="1:32">
      <c r="A136" s="550"/>
      <c r="B136" s="646"/>
      <c r="C136" s="631"/>
      <c r="D136" s="649"/>
      <c r="E136" s="884"/>
      <c r="F136" s="866"/>
      <c r="G136" s="630"/>
      <c r="H136" s="234"/>
      <c r="I136" s="884"/>
      <c r="J136" s="866"/>
      <c r="K136" s="884"/>
      <c r="L136" s="866"/>
      <c r="M136" s="631"/>
      <c r="N136" s="631"/>
      <c r="O136" s="621"/>
      <c r="P136" s="374"/>
      <c r="S136" s="296"/>
      <c r="T136" s="277"/>
      <c r="U136" s="278"/>
      <c r="V136" s="318"/>
      <c r="W136" s="790"/>
      <c r="X136" s="788"/>
      <c r="Y136" s="284"/>
      <c r="Z136" s="284"/>
      <c r="AA136" s="788"/>
      <c r="AB136" s="788"/>
      <c r="AC136" s="282"/>
      <c r="AD136" s="284"/>
      <c r="AE136" s="278"/>
      <c r="AF136" s="278"/>
    </row>
    <row r="137" spans="1:32">
      <c r="A137" s="550"/>
      <c r="B137" s="646"/>
      <c r="C137" s="631"/>
      <c r="D137" s="638"/>
      <c r="E137" s="638"/>
      <c r="F137" s="638"/>
      <c r="G137" s="638"/>
      <c r="H137" s="650"/>
      <c r="I137" s="650"/>
      <c r="J137" s="630"/>
      <c r="K137" s="630"/>
      <c r="L137" s="630"/>
      <c r="M137" s="631"/>
      <c r="N137" s="631"/>
      <c r="O137" s="621"/>
      <c r="P137" s="374"/>
      <c r="S137" s="296"/>
      <c r="T137" s="277"/>
      <c r="U137" s="278"/>
      <c r="V137" s="787"/>
      <c r="W137" s="792"/>
      <c r="X137" s="792"/>
      <c r="Y137" s="792"/>
      <c r="Z137" s="792"/>
      <c r="AA137" s="792"/>
      <c r="AB137" s="792"/>
      <c r="AC137" s="278"/>
      <c r="AD137" s="278"/>
      <c r="AE137" s="278"/>
      <c r="AF137" s="278"/>
    </row>
    <row r="138" spans="1:32" ht="14.25" customHeight="1">
      <c r="A138" s="552" t="s">
        <v>13</v>
      </c>
      <c r="B138" s="233" t="s">
        <v>143</v>
      </c>
      <c r="C138" s="604" t="s">
        <v>26</v>
      </c>
      <c r="D138" s="824" t="s">
        <v>144</v>
      </c>
      <c r="E138" s="825"/>
      <c r="F138" s="825"/>
      <c r="G138" s="825"/>
      <c r="H138" s="825"/>
      <c r="I138" s="825"/>
      <c r="J138" s="825"/>
      <c r="K138" s="825"/>
      <c r="L138" s="825"/>
      <c r="M138" s="825"/>
      <c r="N138" s="826"/>
      <c r="O138" s="215" t="s">
        <v>49</v>
      </c>
      <c r="P138" s="553">
        <f>H143</f>
        <v>1276.2</v>
      </c>
      <c r="S138" s="296"/>
      <c r="T138" s="796"/>
      <c r="U138" s="796"/>
      <c r="V138" s="796"/>
      <c r="W138" s="796"/>
      <c r="X138" s="796"/>
      <c r="Y138" s="796"/>
      <c r="Z138" s="796"/>
      <c r="AA138" s="796"/>
      <c r="AB138" s="796"/>
      <c r="AC138" s="796"/>
      <c r="AD138" s="796"/>
      <c r="AE138" s="796"/>
      <c r="AF138" s="796"/>
    </row>
    <row r="139" spans="1:32">
      <c r="A139" s="550"/>
      <c r="B139" s="646"/>
      <c r="C139" s="631"/>
      <c r="D139" s="649"/>
      <c r="E139" s="643"/>
      <c r="F139" s="643"/>
      <c r="G139" s="643"/>
      <c r="H139" s="643"/>
      <c r="I139" s="643"/>
      <c r="J139" s="643"/>
      <c r="K139" s="631"/>
      <c r="L139" s="631"/>
      <c r="M139" s="631"/>
      <c r="N139" s="631"/>
      <c r="O139" s="621"/>
      <c r="P139" s="374"/>
      <c r="S139" s="296"/>
      <c r="T139" s="277"/>
      <c r="U139" s="802"/>
      <c r="V139" s="804"/>
      <c r="W139" s="804"/>
      <c r="X139" s="805"/>
      <c r="Y139" s="805"/>
      <c r="Z139" s="282"/>
      <c r="AA139" s="282"/>
      <c r="AB139" s="788"/>
      <c r="AC139" s="806"/>
      <c r="AD139" s="297"/>
      <c r="AE139" s="298"/>
      <c r="AF139" s="278"/>
    </row>
    <row r="140" spans="1:32">
      <c r="A140" s="550"/>
      <c r="B140" s="646"/>
      <c r="C140" s="631"/>
      <c r="D140" s="900"/>
      <c r="E140" s="901"/>
      <c r="F140" s="901"/>
      <c r="G140" s="901"/>
      <c r="H140" s="902"/>
      <c r="I140" s="643"/>
      <c r="J140" s="643"/>
      <c r="K140" s="631"/>
      <c r="L140" s="631"/>
      <c r="M140" s="631"/>
      <c r="N140" s="631"/>
      <c r="O140" s="621"/>
      <c r="P140" s="374"/>
      <c r="S140" s="296"/>
      <c r="T140" s="277"/>
      <c r="U140" s="278"/>
      <c r="V140" s="787"/>
      <c r="W140" s="792"/>
      <c r="X140" s="792"/>
      <c r="Y140" s="792"/>
      <c r="Z140" s="792"/>
      <c r="AA140" s="792"/>
      <c r="AB140" s="792"/>
      <c r="AC140" s="278"/>
      <c r="AD140" s="278"/>
      <c r="AE140" s="278"/>
      <c r="AF140" s="278"/>
    </row>
    <row r="141" spans="1:32">
      <c r="A141" s="550"/>
      <c r="B141" s="646"/>
      <c r="C141" s="631"/>
      <c r="D141" s="854" t="str">
        <f>D133</f>
        <v>RUA PALMEIRA</v>
      </c>
      <c r="E141" s="875"/>
      <c r="F141" s="875"/>
      <c r="G141" s="875"/>
      <c r="H141" s="593" t="str">
        <f>H133</f>
        <v>M2</v>
      </c>
      <c r="I141" s="643"/>
      <c r="J141" s="643"/>
      <c r="K141" s="631"/>
      <c r="L141" s="631"/>
      <c r="M141" s="631"/>
      <c r="N141" s="631"/>
      <c r="O141" s="621"/>
      <c r="P141" s="374"/>
      <c r="S141" s="296"/>
      <c r="T141" s="277"/>
      <c r="U141" s="278"/>
      <c r="V141" s="279"/>
      <c r="W141" s="788"/>
      <c r="X141" s="788"/>
      <c r="Y141" s="284"/>
      <c r="Z141" s="284"/>
      <c r="AA141" s="788"/>
      <c r="AB141" s="788"/>
      <c r="AC141" s="802"/>
      <c r="AD141" s="802"/>
      <c r="AE141" s="278"/>
      <c r="AF141" s="278"/>
    </row>
    <row r="142" spans="1:32">
      <c r="A142" s="550"/>
      <c r="B142" s="646"/>
      <c r="C142" s="631"/>
      <c r="D142" s="872"/>
      <c r="E142" s="833"/>
      <c r="F142" s="833"/>
      <c r="G142" s="833"/>
      <c r="H142" s="602">
        <f>H134</f>
        <v>1276.2</v>
      </c>
      <c r="I142" s="643"/>
      <c r="J142" s="643"/>
      <c r="K142" s="631"/>
      <c r="L142" s="631"/>
      <c r="M142" s="631"/>
      <c r="N142" s="631"/>
      <c r="O142" s="621"/>
      <c r="P142" s="374"/>
      <c r="S142" s="296"/>
      <c r="T142" s="277"/>
      <c r="U142" s="278"/>
      <c r="V142" s="279"/>
      <c r="W142" s="284"/>
      <c r="X142" s="284"/>
      <c r="Y142" s="789"/>
      <c r="Z142" s="789"/>
      <c r="AA142" s="789"/>
      <c r="AB142" s="789"/>
      <c r="AC142" s="794"/>
      <c r="AD142" s="794"/>
      <c r="AE142" s="278"/>
      <c r="AF142" s="278"/>
    </row>
    <row r="143" spans="1:32">
      <c r="A143" s="550"/>
      <c r="B143" s="646"/>
      <c r="C143" s="631"/>
      <c r="D143" s="628"/>
      <c r="E143" s="630"/>
      <c r="F143" s="630"/>
      <c r="G143" s="630"/>
      <c r="H143" s="237">
        <f>SUM(H142:H142)</f>
        <v>1276.2</v>
      </c>
      <c r="I143" s="643"/>
      <c r="J143" s="643"/>
      <c r="K143" s="631"/>
      <c r="L143" s="631"/>
      <c r="M143" s="631"/>
      <c r="N143" s="631"/>
      <c r="O143" s="621"/>
      <c r="P143" s="374"/>
      <c r="S143" s="296"/>
      <c r="T143" s="277"/>
      <c r="U143" s="278"/>
      <c r="V143" s="279"/>
      <c r="W143" s="284"/>
      <c r="X143" s="284"/>
      <c r="Y143" s="790"/>
      <c r="Z143" s="790"/>
      <c r="AA143" s="790"/>
      <c r="AB143" s="790"/>
      <c r="AC143" s="790"/>
      <c r="AD143" s="790"/>
      <c r="AE143" s="278"/>
      <c r="AF143" s="278"/>
    </row>
    <row r="144" spans="1:32" ht="14.25" customHeight="1">
      <c r="A144" s="552" t="s">
        <v>14</v>
      </c>
      <c r="B144" s="233" t="s">
        <v>70</v>
      </c>
      <c r="C144" s="604" t="s">
        <v>26</v>
      </c>
      <c r="D144" s="824" t="s">
        <v>145</v>
      </c>
      <c r="E144" s="825"/>
      <c r="F144" s="825"/>
      <c r="G144" s="825"/>
      <c r="H144" s="825"/>
      <c r="I144" s="825"/>
      <c r="J144" s="825"/>
      <c r="K144" s="825"/>
      <c r="L144" s="825"/>
      <c r="M144" s="825"/>
      <c r="N144" s="826"/>
      <c r="O144" s="215" t="s">
        <v>49</v>
      </c>
      <c r="P144" s="553">
        <f>H148</f>
        <v>1276.2</v>
      </c>
      <c r="S144" s="296"/>
      <c r="T144" s="796"/>
      <c r="U144" s="796"/>
      <c r="V144" s="796"/>
      <c r="W144" s="796"/>
      <c r="X144" s="796"/>
      <c r="Y144" s="796"/>
      <c r="Z144" s="796"/>
      <c r="AA144" s="796"/>
      <c r="AB144" s="796"/>
      <c r="AC144" s="796"/>
      <c r="AD144" s="796"/>
      <c r="AE144" s="796"/>
      <c r="AF144" s="796"/>
    </row>
    <row r="145" spans="1:32">
      <c r="A145" s="550"/>
      <c r="B145" s="646"/>
      <c r="C145" s="631"/>
      <c r="D145" s="649"/>
      <c r="E145" s="643"/>
      <c r="F145" s="643"/>
      <c r="G145" s="643"/>
      <c r="H145" s="643"/>
      <c r="I145" s="643"/>
      <c r="J145" s="643"/>
      <c r="K145" s="631"/>
      <c r="L145" s="631"/>
      <c r="M145" s="631"/>
      <c r="N145" s="631"/>
      <c r="O145" s="621"/>
      <c r="P145" s="374"/>
      <c r="S145" s="296"/>
      <c r="T145" s="277"/>
      <c r="U145" s="278"/>
      <c r="V145" s="787"/>
      <c r="W145" s="792"/>
      <c r="X145" s="792"/>
      <c r="Y145" s="792"/>
      <c r="Z145" s="792"/>
      <c r="AA145" s="792"/>
      <c r="AB145" s="792"/>
      <c r="AC145" s="278"/>
      <c r="AD145" s="278"/>
      <c r="AE145" s="278"/>
      <c r="AF145" s="278"/>
    </row>
    <row r="146" spans="1:32">
      <c r="A146" s="550"/>
      <c r="B146" s="646"/>
      <c r="C146" s="631"/>
      <c r="D146" s="854" t="str">
        <f>D141</f>
        <v>RUA PALMEIRA</v>
      </c>
      <c r="E146" s="875"/>
      <c r="F146" s="875"/>
      <c r="G146" s="875"/>
      <c r="H146" s="601" t="s">
        <v>49</v>
      </c>
      <c r="I146" s="643"/>
      <c r="J146" s="643"/>
      <c r="K146" s="631"/>
      <c r="L146" s="631"/>
      <c r="M146" s="631"/>
      <c r="N146" s="631"/>
      <c r="O146" s="621"/>
      <c r="P146" s="374"/>
      <c r="S146" s="296"/>
      <c r="T146" s="277"/>
      <c r="U146" s="278"/>
      <c r="V146" s="279"/>
      <c r="W146" s="280"/>
      <c r="X146" s="280"/>
      <c r="Y146" s="280"/>
      <c r="Z146" s="280"/>
      <c r="AA146" s="280"/>
      <c r="AB146" s="280"/>
      <c r="AC146" s="278"/>
      <c r="AD146" s="278"/>
      <c r="AE146" s="278"/>
      <c r="AF146" s="278"/>
    </row>
    <row r="147" spans="1:32">
      <c r="A147" s="550"/>
      <c r="B147" s="646"/>
      <c r="C147" s="631"/>
      <c r="D147" s="872"/>
      <c r="E147" s="833"/>
      <c r="F147" s="833"/>
      <c r="G147" s="833"/>
      <c r="H147" s="602">
        <f>H142</f>
        <v>1276.2</v>
      </c>
      <c r="I147" s="643"/>
      <c r="J147" s="643"/>
      <c r="K147" s="631"/>
      <c r="L147" s="631"/>
      <c r="M147" s="631"/>
      <c r="N147" s="631"/>
      <c r="O147" s="621"/>
      <c r="P147" s="374"/>
      <c r="S147" s="296"/>
      <c r="T147" s="277"/>
      <c r="U147" s="278"/>
      <c r="V147" s="789"/>
      <c r="W147" s="793"/>
      <c r="X147" s="793"/>
      <c r="Y147" s="793"/>
      <c r="Z147" s="290"/>
      <c r="AA147" s="290"/>
      <c r="AB147" s="280"/>
      <c r="AC147" s="278"/>
      <c r="AD147" s="278"/>
      <c r="AE147" s="278"/>
      <c r="AF147" s="278"/>
    </row>
    <row r="148" spans="1:32">
      <c r="A148" s="550"/>
      <c r="B148" s="646"/>
      <c r="C148" s="631"/>
      <c r="D148" s="854" t="s">
        <v>293</v>
      </c>
      <c r="E148" s="875"/>
      <c r="F148" s="875"/>
      <c r="G148" s="875"/>
      <c r="H148" s="593">
        <f>SUM(H147:H147)</f>
        <v>1276.2</v>
      </c>
      <c r="I148" s="643"/>
      <c r="J148" s="926"/>
      <c r="K148" s="927"/>
      <c r="L148" s="631"/>
      <c r="M148" s="631"/>
      <c r="N148" s="631"/>
      <c r="O148" s="621"/>
      <c r="P148" s="374"/>
      <c r="S148" s="296"/>
      <c r="T148" s="277"/>
      <c r="U148" s="278"/>
      <c r="V148" s="787"/>
      <c r="W148" s="791"/>
      <c r="X148" s="791"/>
      <c r="Y148" s="791"/>
      <c r="Z148" s="279"/>
      <c r="AA148" s="279"/>
      <c r="AB148" s="280"/>
      <c r="AC148" s="278"/>
      <c r="AD148" s="278"/>
      <c r="AE148" s="278"/>
      <c r="AF148" s="278"/>
    </row>
    <row r="149" spans="1:32">
      <c r="A149" s="550"/>
      <c r="B149" s="646"/>
      <c r="C149" s="631"/>
      <c r="D149" s="649"/>
      <c r="E149" s="643"/>
      <c r="F149" s="643"/>
      <c r="G149" s="643"/>
      <c r="H149" s="643"/>
      <c r="I149" s="643"/>
      <c r="J149" s="643"/>
      <c r="K149" s="631"/>
      <c r="L149" s="631"/>
      <c r="M149" s="631"/>
      <c r="N149" s="631"/>
      <c r="O149" s="621"/>
      <c r="P149" s="374"/>
      <c r="S149" s="296"/>
      <c r="T149" s="277"/>
      <c r="U149" s="278"/>
      <c r="V149" s="800"/>
      <c r="W149" s="801"/>
      <c r="X149" s="801"/>
      <c r="Y149" s="801"/>
      <c r="Z149" s="300"/>
      <c r="AA149" s="300"/>
      <c r="AB149" s="284"/>
      <c r="AC149" s="802"/>
      <c r="AD149" s="802"/>
      <c r="AE149" s="278"/>
      <c r="AF149" s="278"/>
    </row>
    <row r="150" spans="1:32" ht="40.5" customHeight="1">
      <c r="A150" s="552" t="s">
        <v>15</v>
      </c>
      <c r="B150" s="154">
        <v>96400</v>
      </c>
      <c r="C150" s="154" t="s">
        <v>45</v>
      </c>
      <c r="D150" s="824" t="s">
        <v>139</v>
      </c>
      <c r="E150" s="825"/>
      <c r="F150" s="825"/>
      <c r="G150" s="825"/>
      <c r="H150" s="825"/>
      <c r="I150" s="825"/>
      <c r="J150" s="825"/>
      <c r="K150" s="825"/>
      <c r="L150" s="825"/>
      <c r="M150" s="825"/>
      <c r="N150" s="826"/>
      <c r="O150" s="215" t="s">
        <v>36</v>
      </c>
      <c r="P150" s="553">
        <f>J154</f>
        <v>191.43</v>
      </c>
      <c r="S150" s="296"/>
      <c r="T150" s="277"/>
      <c r="U150" s="278"/>
      <c r="V150" s="279"/>
      <c r="W150" s="790"/>
      <c r="X150" s="788"/>
      <c r="Y150" s="284"/>
      <c r="Z150" s="299"/>
      <c r="AA150" s="790"/>
      <c r="AB150" s="788"/>
      <c r="AC150" s="790"/>
      <c r="AD150" s="788"/>
      <c r="AE150" s="278"/>
      <c r="AF150" s="278"/>
    </row>
    <row r="151" spans="1:32">
      <c r="A151" s="550"/>
      <c r="B151" s="646"/>
      <c r="C151" s="631"/>
      <c r="D151" s="649"/>
      <c r="E151" s="643"/>
      <c r="F151" s="643"/>
      <c r="G151" s="643"/>
      <c r="H151" s="643"/>
      <c r="I151" s="643"/>
      <c r="J151" s="643"/>
      <c r="K151" s="631"/>
      <c r="L151" s="631"/>
      <c r="M151" s="631"/>
      <c r="N151" s="631"/>
      <c r="O151" s="621"/>
      <c r="P151" s="374"/>
      <c r="S151" s="296"/>
      <c r="T151" s="277"/>
      <c r="U151" s="278"/>
      <c r="V151" s="290"/>
      <c r="W151" s="290"/>
      <c r="X151" s="290"/>
      <c r="Y151" s="290"/>
      <c r="Z151" s="300"/>
      <c r="AA151" s="300"/>
      <c r="AB151" s="284"/>
      <c r="AC151" s="284"/>
      <c r="AD151" s="284"/>
      <c r="AE151" s="278"/>
      <c r="AF151" s="278"/>
    </row>
    <row r="152" spans="1:32">
      <c r="A152" s="550"/>
      <c r="B152" s="646"/>
      <c r="C152" s="631"/>
      <c r="D152" s="854" t="str">
        <f>D146</f>
        <v>RUA PALMEIRA</v>
      </c>
      <c r="E152" s="875"/>
      <c r="F152" s="875"/>
      <c r="G152" s="875"/>
      <c r="H152" s="592" t="s">
        <v>49</v>
      </c>
      <c r="I152" s="592" t="s">
        <v>354</v>
      </c>
      <c r="J152" s="852" t="s">
        <v>36</v>
      </c>
      <c r="K152" s="899"/>
      <c r="L152" s="631"/>
      <c r="M152" s="631"/>
      <c r="N152" s="631"/>
      <c r="O152" s="621"/>
      <c r="P152" s="374"/>
      <c r="S152" s="296"/>
      <c r="T152" s="277"/>
      <c r="U152" s="278"/>
      <c r="V152" s="787"/>
      <c r="W152" s="792"/>
      <c r="X152" s="792"/>
      <c r="Y152" s="792"/>
      <c r="Z152" s="792"/>
      <c r="AA152" s="792"/>
      <c r="AB152" s="792"/>
      <c r="AC152" s="278"/>
      <c r="AD152" s="278"/>
      <c r="AE152" s="278"/>
      <c r="AF152" s="278"/>
    </row>
    <row r="153" spans="1:32">
      <c r="A153" s="550"/>
      <c r="B153" s="646"/>
      <c r="C153" s="631"/>
      <c r="D153" s="922"/>
      <c r="E153" s="923"/>
      <c r="F153" s="923"/>
      <c r="G153" s="923"/>
      <c r="H153" s="602">
        <f>H147</f>
        <v>1276.2</v>
      </c>
      <c r="I153" s="601">
        <v>0.15</v>
      </c>
      <c r="J153" s="852">
        <f>H153*I153</f>
        <v>191.43</v>
      </c>
      <c r="K153" s="899"/>
      <c r="L153" s="631"/>
      <c r="M153" s="631"/>
      <c r="N153" s="631"/>
      <c r="O153" s="621"/>
      <c r="P153" s="374"/>
      <c r="S153" s="296"/>
      <c r="T153" s="277"/>
      <c r="U153" s="278"/>
      <c r="V153" s="279"/>
      <c r="W153" s="280"/>
      <c r="X153" s="280"/>
      <c r="Y153" s="280"/>
      <c r="Z153" s="280"/>
      <c r="AA153" s="280"/>
      <c r="AB153" s="280"/>
      <c r="AC153" s="278"/>
      <c r="AD153" s="278"/>
      <c r="AE153" s="278"/>
      <c r="AF153" s="278"/>
    </row>
    <row r="154" spans="1:32">
      <c r="A154" s="550"/>
      <c r="B154" s="646"/>
      <c r="C154" s="631"/>
      <c r="D154" s="854"/>
      <c r="E154" s="875"/>
      <c r="F154" s="875"/>
      <c r="G154" s="875"/>
      <c r="H154" s="593"/>
      <c r="I154" s="601"/>
      <c r="J154" s="852">
        <f>SUM(J153:K153)</f>
        <v>191.43</v>
      </c>
      <c r="K154" s="899"/>
      <c r="L154" s="631"/>
      <c r="M154" s="631"/>
      <c r="N154" s="631"/>
      <c r="O154" s="621"/>
      <c r="P154" s="374"/>
      <c r="S154" s="296"/>
      <c r="T154" s="277"/>
      <c r="U154" s="278"/>
      <c r="V154" s="789"/>
      <c r="W154" s="793"/>
      <c r="X154" s="793"/>
      <c r="Y154" s="793"/>
      <c r="Z154" s="797"/>
      <c r="AA154" s="280"/>
      <c r="AB154" s="280"/>
      <c r="AC154" s="278"/>
      <c r="AD154" s="278"/>
      <c r="AE154" s="278"/>
      <c r="AF154" s="278"/>
    </row>
    <row r="155" spans="1:32">
      <c r="A155" s="550"/>
      <c r="B155" s="646"/>
      <c r="C155" s="631"/>
      <c r="D155" s="649"/>
      <c r="E155" s="628"/>
      <c r="F155" s="630"/>
      <c r="G155" s="630"/>
      <c r="H155" s="234"/>
      <c r="I155" s="628"/>
      <c r="J155" s="630"/>
      <c r="K155" s="628"/>
      <c r="L155" s="630"/>
      <c r="M155" s="631"/>
      <c r="N155" s="631"/>
      <c r="O155" s="621"/>
      <c r="P155" s="374"/>
      <c r="S155" s="296"/>
      <c r="T155" s="277"/>
      <c r="U155" s="278"/>
      <c r="V155" s="789"/>
      <c r="W155" s="793"/>
      <c r="X155" s="793"/>
      <c r="Y155" s="793"/>
      <c r="Z155" s="290"/>
      <c r="AA155" s="280"/>
      <c r="AB155" s="280"/>
      <c r="AC155" s="278"/>
      <c r="AD155" s="278"/>
      <c r="AE155" s="278"/>
      <c r="AF155" s="278"/>
    </row>
    <row r="156" spans="1:32" ht="30" customHeight="1">
      <c r="A156" s="552" t="s">
        <v>16</v>
      </c>
      <c r="B156" s="138">
        <v>96396</v>
      </c>
      <c r="C156" s="151" t="s">
        <v>45</v>
      </c>
      <c r="D156" s="824" t="s">
        <v>363</v>
      </c>
      <c r="E156" s="825"/>
      <c r="F156" s="825"/>
      <c r="G156" s="825"/>
      <c r="H156" s="825"/>
      <c r="I156" s="825"/>
      <c r="J156" s="825"/>
      <c r="K156" s="825"/>
      <c r="L156" s="825"/>
      <c r="M156" s="825"/>
      <c r="N156" s="826"/>
      <c r="O156" s="215" t="s">
        <v>36</v>
      </c>
      <c r="P156" s="553">
        <f>J160</f>
        <v>191.43</v>
      </c>
      <c r="S156" s="296"/>
      <c r="T156" s="277"/>
      <c r="U156" s="278"/>
      <c r="V156" s="790"/>
      <c r="W156" s="798"/>
      <c r="X156" s="798"/>
      <c r="Y156" s="798"/>
      <c r="Z156" s="282"/>
      <c r="AA156" s="280"/>
      <c r="AB156" s="280"/>
      <c r="AC156" s="278"/>
      <c r="AD156" s="278"/>
      <c r="AE156" s="278"/>
      <c r="AF156" s="278"/>
    </row>
    <row r="157" spans="1:32">
      <c r="A157" s="550"/>
      <c r="B157" s="646"/>
      <c r="C157" s="631"/>
      <c r="D157" s="649"/>
      <c r="E157" s="643"/>
      <c r="F157" s="643"/>
      <c r="G157" s="643"/>
      <c r="H157" s="643"/>
      <c r="I157" s="643"/>
      <c r="J157" s="643"/>
      <c r="K157" s="631"/>
      <c r="L157" s="631"/>
      <c r="M157" s="631"/>
      <c r="N157" s="631"/>
      <c r="O157" s="621"/>
      <c r="P157" s="374"/>
      <c r="S157" s="296"/>
      <c r="T157" s="277"/>
      <c r="U157" s="278"/>
      <c r="V157" s="282"/>
      <c r="W157" s="284"/>
      <c r="X157" s="284"/>
      <c r="Y157" s="284"/>
      <c r="Z157" s="290"/>
      <c r="AA157" s="280"/>
      <c r="AB157" s="280"/>
      <c r="AC157" s="278"/>
      <c r="AD157" s="278"/>
      <c r="AE157" s="278"/>
      <c r="AF157" s="278"/>
    </row>
    <row r="158" spans="1:32">
      <c r="A158" s="550"/>
      <c r="B158" s="646"/>
      <c r="C158" s="631"/>
      <c r="D158" s="854" t="str">
        <f>D152</f>
        <v>RUA PALMEIRA</v>
      </c>
      <c r="E158" s="875"/>
      <c r="F158" s="875"/>
      <c r="G158" s="875"/>
      <c r="H158" s="592" t="s">
        <v>49</v>
      </c>
      <c r="I158" s="592" t="s">
        <v>354</v>
      </c>
      <c r="J158" s="852" t="s">
        <v>36</v>
      </c>
      <c r="K158" s="899"/>
      <c r="L158" s="631"/>
      <c r="M158" s="631"/>
      <c r="N158" s="631"/>
      <c r="O158" s="621"/>
      <c r="P158" s="374"/>
      <c r="S158" s="296"/>
      <c r="T158" s="277"/>
      <c r="U158" s="278"/>
      <c r="V158" s="787"/>
      <c r="W158" s="792"/>
      <c r="X158" s="792"/>
      <c r="Y158" s="792"/>
      <c r="Z158" s="792"/>
      <c r="AA158" s="792"/>
      <c r="AB158" s="792"/>
      <c r="AC158" s="278"/>
      <c r="AD158" s="278"/>
      <c r="AE158" s="278"/>
      <c r="AF158" s="278"/>
    </row>
    <row r="159" spans="1:32">
      <c r="A159" s="550"/>
      <c r="B159" s="646"/>
      <c r="C159" s="631"/>
      <c r="D159" s="922"/>
      <c r="E159" s="923"/>
      <c r="F159" s="923"/>
      <c r="G159" s="923"/>
      <c r="H159" s="602">
        <f>H147</f>
        <v>1276.2</v>
      </c>
      <c r="I159" s="601">
        <v>0.15</v>
      </c>
      <c r="J159" s="852">
        <f>H159*I159</f>
        <v>191.43</v>
      </c>
      <c r="K159" s="899"/>
      <c r="L159" s="631"/>
      <c r="M159" s="631"/>
      <c r="N159" s="631"/>
      <c r="O159" s="621"/>
      <c r="P159" s="374"/>
      <c r="S159" s="296"/>
      <c r="T159" s="277"/>
      <c r="U159" s="278"/>
      <c r="V159" s="279"/>
      <c r="W159" s="280"/>
      <c r="X159" s="280"/>
      <c r="Y159" s="280"/>
      <c r="Z159" s="280"/>
      <c r="AA159" s="280"/>
      <c r="AB159" s="280"/>
      <c r="AC159" s="278"/>
      <c r="AD159" s="278"/>
      <c r="AE159" s="278"/>
      <c r="AF159" s="278"/>
    </row>
    <row r="160" spans="1:32">
      <c r="A160" s="550"/>
      <c r="B160" s="646"/>
      <c r="C160" s="631"/>
      <c r="D160" s="854" t="str">
        <f>D148</f>
        <v>TOTAL</v>
      </c>
      <c r="E160" s="875"/>
      <c r="F160" s="875"/>
      <c r="G160" s="875"/>
      <c r="H160" s="593">
        <f>SUM(H159:H159)</f>
        <v>1276.2</v>
      </c>
      <c r="I160" s="601"/>
      <c r="J160" s="852">
        <f>SUM(J159:K159)</f>
        <v>191.43</v>
      </c>
      <c r="K160" s="899"/>
      <c r="L160" s="631"/>
      <c r="M160" s="631"/>
      <c r="N160" s="631"/>
      <c r="O160" s="621"/>
      <c r="P160" s="374"/>
      <c r="S160" s="296"/>
      <c r="T160" s="277"/>
      <c r="U160" s="278"/>
      <c r="V160" s="789"/>
      <c r="W160" s="793"/>
      <c r="X160" s="793"/>
      <c r="Y160" s="793"/>
      <c r="Z160" s="284"/>
      <c r="AA160" s="280"/>
      <c r="AB160" s="280"/>
      <c r="AC160" s="278"/>
      <c r="AD160" s="278"/>
      <c r="AE160" s="278"/>
      <c r="AF160" s="278"/>
    </row>
    <row r="161" spans="1:32">
      <c r="A161" s="550"/>
      <c r="B161" s="646"/>
      <c r="C161" s="631"/>
      <c r="D161" s="649"/>
      <c r="E161" s="643"/>
      <c r="F161" s="643"/>
      <c r="G161" s="643"/>
      <c r="H161" s="643"/>
      <c r="I161" s="643"/>
      <c r="J161" s="643"/>
      <c r="K161" s="631"/>
      <c r="L161" s="631"/>
      <c r="M161" s="631"/>
      <c r="N161" s="631"/>
      <c r="O161" s="621"/>
      <c r="P161" s="374"/>
      <c r="S161" s="296"/>
      <c r="T161" s="277"/>
      <c r="U161" s="278"/>
      <c r="V161" s="790"/>
      <c r="W161" s="798"/>
      <c r="X161" s="798"/>
      <c r="Y161" s="798"/>
      <c r="Z161" s="282"/>
      <c r="AA161" s="280"/>
      <c r="AB161" s="280"/>
      <c r="AC161" s="278"/>
      <c r="AD161" s="278"/>
      <c r="AE161" s="278"/>
      <c r="AF161" s="278"/>
    </row>
    <row r="162" spans="1:32">
      <c r="A162" s="550"/>
      <c r="B162" s="646"/>
      <c r="C162" s="631"/>
      <c r="D162" s="649"/>
      <c r="E162" s="628"/>
      <c r="F162" s="630"/>
      <c r="G162" s="630"/>
      <c r="H162" s="234"/>
      <c r="I162" s="628"/>
      <c r="J162" s="630"/>
      <c r="K162" s="628"/>
      <c r="L162" s="630"/>
      <c r="M162" s="631"/>
      <c r="N162" s="631"/>
      <c r="O162" s="621"/>
      <c r="P162" s="374"/>
      <c r="S162" s="296"/>
      <c r="T162" s="277"/>
      <c r="U162" s="278"/>
      <c r="V162" s="789"/>
      <c r="W162" s="793"/>
      <c r="X162" s="793"/>
      <c r="Y162" s="793"/>
      <c r="Z162" s="290"/>
      <c r="AA162" s="280"/>
      <c r="AB162" s="794"/>
      <c r="AC162" s="799"/>
      <c r="AD162" s="278"/>
      <c r="AE162" s="278"/>
      <c r="AF162" s="278"/>
    </row>
    <row r="163" spans="1:32" ht="14.25" customHeight="1">
      <c r="A163" s="552" t="s">
        <v>17</v>
      </c>
      <c r="B163" s="138">
        <v>95995</v>
      </c>
      <c r="C163" s="151" t="s">
        <v>45</v>
      </c>
      <c r="D163" s="827" t="s">
        <v>151</v>
      </c>
      <c r="E163" s="828"/>
      <c r="F163" s="828"/>
      <c r="G163" s="828"/>
      <c r="H163" s="828"/>
      <c r="I163" s="828"/>
      <c r="J163" s="828"/>
      <c r="K163" s="828"/>
      <c r="L163" s="828"/>
      <c r="M163" s="828"/>
      <c r="N163" s="829"/>
      <c r="O163" s="215" t="s">
        <v>36</v>
      </c>
      <c r="P163" s="553">
        <f>H167</f>
        <v>63.81</v>
      </c>
      <c r="S163" s="296"/>
      <c r="T163" s="277"/>
      <c r="U163" s="278"/>
      <c r="V163" s="279"/>
      <c r="W163" s="280"/>
      <c r="X163" s="280"/>
      <c r="Y163" s="280"/>
      <c r="Z163" s="280"/>
      <c r="AA163" s="280"/>
      <c r="AB163" s="280"/>
      <c r="AC163" s="278"/>
      <c r="AD163" s="278"/>
      <c r="AE163" s="278"/>
      <c r="AF163" s="278"/>
    </row>
    <row r="164" spans="1:32">
      <c r="A164" s="550"/>
      <c r="B164" s="646"/>
      <c r="C164" s="631"/>
      <c r="D164" s="649"/>
      <c r="E164" s="643"/>
      <c r="F164" s="643"/>
      <c r="G164" s="643"/>
      <c r="H164" s="643"/>
      <c r="I164" s="643"/>
      <c r="J164" s="643"/>
      <c r="K164" s="631"/>
      <c r="L164" s="631"/>
      <c r="M164" s="631"/>
      <c r="N164" s="631"/>
      <c r="O164" s="621"/>
      <c r="P164" s="374"/>
      <c r="S164" s="296"/>
      <c r="T164" s="277"/>
      <c r="U164" s="278"/>
      <c r="V164" s="787"/>
      <c r="W164" s="792"/>
      <c r="X164" s="792"/>
      <c r="Y164" s="792"/>
      <c r="Z164" s="792"/>
      <c r="AA164" s="792"/>
      <c r="AB164" s="792"/>
      <c r="AC164" s="278"/>
      <c r="AD164" s="278"/>
      <c r="AE164" s="278"/>
      <c r="AF164" s="278"/>
    </row>
    <row r="165" spans="1:32">
      <c r="A165" s="550"/>
      <c r="B165" s="646"/>
      <c r="C165" s="631"/>
      <c r="D165" s="922" t="str">
        <f>D158</f>
        <v>RUA PALMEIRA</v>
      </c>
      <c r="E165" s="923"/>
      <c r="F165" s="923"/>
      <c r="G165" s="238" t="s">
        <v>49</v>
      </c>
      <c r="H165" s="238" t="s">
        <v>355</v>
      </c>
      <c r="I165" s="643"/>
      <c r="J165" s="643"/>
      <c r="K165" s="631"/>
      <c r="L165" s="631"/>
      <c r="M165" s="631"/>
      <c r="N165" s="631"/>
      <c r="O165" s="621"/>
      <c r="P165" s="374"/>
      <c r="S165" s="296"/>
      <c r="T165" s="277"/>
      <c r="U165" s="278"/>
      <c r="V165" s="279"/>
      <c r="W165" s="280"/>
      <c r="X165" s="280"/>
      <c r="Y165" s="280"/>
      <c r="Z165" s="280"/>
      <c r="AA165" s="280"/>
      <c r="AB165" s="280"/>
      <c r="AC165" s="278"/>
      <c r="AD165" s="278"/>
      <c r="AE165" s="278"/>
      <c r="AF165" s="278"/>
    </row>
    <row r="166" spans="1:32">
      <c r="A166" s="550"/>
      <c r="B166" s="646"/>
      <c r="C166" s="631"/>
      <c r="D166" s="922"/>
      <c r="E166" s="923"/>
      <c r="F166" s="923"/>
      <c r="G166" s="612">
        <f>H142</f>
        <v>1276.2</v>
      </c>
      <c r="H166" s="239">
        <f>G166*0.05</f>
        <v>63.81</v>
      </c>
      <c r="I166" s="643"/>
      <c r="J166" s="643"/>
      <c r="K166" s="631"/>
      <c r="L166" s="631"/>
      <c r="M166" s="631"/>
      <c r="N166" s="631"/>
      <c r="O166" s="621"/>
      <c r="P166" s="374"/>
      <c r="S166" s="296"/>
      <c r="T166" s="277"/>
      <c r="U166" s="278"/>
      <c r="V166" s="789"/>
      <c r="W166" s="793"/>
      <c r="X166" s="793"/>
      <c r="Y166" s="793"/>
      <c r="Z166" s="291"/>
      <c r="AA166" s="291"/>
      <c r="AB166" s="794"/>
      <c r="AC166" s="795"/>
      <c r="AD166" s="278"/>
      <c r="AE166" s="278"/>
      <c r="AF166" s="278"/>
    </row>
    <row r="167" spans="1:32">
      <c r="A167" s="550"/>
      <c r="B167" s="646"/>
      <c r="C167" s="631"/>
      <c r="D167" s="649"/>
      <c r="E167" s="643"/>
      <c r="F167" s="643"/>
      <c r="G167" s="240" t="s">
        <v>293</v>
      </c>
      <c r="H167" s="241">
        <f>SUM(H166:H166)</f>
        <v>63.81</v>
      </c>
      <c r="I167" s="643"/>
      <c r="J167" s="643"/>
      <c r="K167" s="631"/>
      <c r="L167" s="631"/>
      <c r="M167" s="631"/>
      <c r="N167" s="631"/>
      <c r="O167" s="621"/>
      <c r="P167" s="374"/>
      <c r="S167" s="296"/>
      <c r="T167" s="277"/>
      <c r="U167" s="278"/>
      <c r="V167" s="787"/>
      <c r="W167" s="791"/>
      <c r="X167" s="791"/>
      <c r="Y167" s="791"/>
      <c r="Z167" s="282"/>
      <c r="AA167" s="284"/>
      <c r="AB167" s="794"/>
      <c r="AC167" s="795"/>
      <c r="AD167" s="278"/>
      <c r="AE167" s="278"/>
      <c r="AF167" s="278"/>
    </row>
    <row r="168" spans="1:32">
      <c r="A168" s="550"/>
      <c r="B168" s="646"/>
      <c r="C168" s="631"/>
      <c r="D168" s="649"/>
      <c r="E168" s="643"/>
      <c r="F168" s="643"/>
      <c r="G168" s="651"/>
      <c r="H168" s="652"/>
      <c r="I168" s="643"/>
      <c r="J168" s="643"/>
      <c r="K168" s="631"/>
      <c r="L168" s="631"/>
      <c r="M168" s="631"/>
      <c r="N168" s="621"/>
      <c r="O168" s="621"/>
      <c r="P168" s="374"/>
      <c r="S168" s="296"/>
      <c r="T168" s="277"/>
      <c r="U168" s="278"/>
      <c r="V168" s="789"/>
      <c r="W168" s="793"/>
      <c r="X168" s="793"/>
      <c r="Y168" s="793"/>
      <c r="Z168" s="290"/>
      <c r="AA168" s="284"/>
      <c r="AB168" s="794"/>
      <c r="AC168" s="795"/>
      <c r="AD168" s="278"/>
      <c r="AE168" s="278"/>
      <c r="AF168" s="278"/>
    </row>
    <row r="169" spans="1:32" ht="14.25" customHeight="1">
      <c r="A169" s="552" t="s">
        <v>18</v>
      </c>
      <c r="B169" s="233" t="s">
        <v>163</v>
      </c>
      <c r="C169" s="604" t="s">
        <v>26</v>
      </c>
      <c r="D169" s="824" t="s">
        <v>291</v>
      </c>
      <c r="E169" s="825"/>
      <c r="F169" s="825"/>
      <c r="G169" s="825"/>
      <c r="H169" s="825"/>
      <c r="I169" s="825"/>
      <c r="J169" s="825"/>
      <c r="K169" s="825"/>
      <c r="L169" s="825"/>
      <c r="M169" s="825"/>
      <c r="N169" s="826"/>
      <c r="O169" s="215" t="s">
        <v>30</v>
      </c>
      <c r="P169" s="553">
        <f>G172</f>
        <v>467</v>
      </c>
      <c r="S169" s="296"/>
      <c r="T169" s="277"/>
      <c r="U169" s="278"/>
      <c r="V169" s="279"/>
      <c r="W169" s="282"/>
      <c r="X169" s="284"/>
      <c r="Y169" s="284"/>
      <c r="Z169" s="299"/>
      <c r="AA169" s="282"/>
      <c r="AB169" s="284"/>
      <c r="AC169" s="282"/>
      <c r="AD169" s="284"/>
      <c r="AE169" s="278"/>
      <c r="AF169" s="278"/>
    </row>
    <row r="170" spans="1:32">
      <c r="A170" s="550"/>
      <c r="B170" s="646"/>
      <c r="C170" s="631"/>
      <c r="D170" s="649"/>
      <c r="E170" s="643"/>
      <c r="F170" s="643"/>
      <c r="G170" s="643"/>
      <c r="H170" s="643"/>
      <c r="I170" s="643"/>
      <c r="J170" s="643"/>
      <c r="K170" s="631"/>
      <c r="L170" s="631"/>
      <c r="M170" s="631"/>
      <c r="N170" s="631"/>
      <c r="O170" s="621"/>
      <c r="P170" s="374"/>
      <c r="S170" s="296"/>
      <c r="T170" s="277"/>
      <c r="U170" s="278"/>
      <c r="V170" s="787"/>
      <c r="W170" s="792"/>
      <c r="X170" s="792"/>
      <c r="Y170" s="792"/>
      <c r="Z170" s="792"/>
      <c r="AA170" s="792"/>
      <c r="AB170" s="792"/>
      <c r="AC170" s="278"/>
      <c r="AD170" s="278"/>
      <c r="AE170" s="278"/>
      <c r="AF170" s="278"/>
    </row>
    <row r="171" spans="1:32">
      <c r="A171" s="550"/>
      <c r="B171" s="646"/>
      <c r="C171" s="631"/>
      <c r="D171" s="928"/>
      <c r="E171" s="929"/>
      <c r="F171" s="929"/>
      <c r="G171" s="607" t="s">
        <v>30</v>
      </c>
      <c r="H171" s="643"/>
      <c r="I171" s="643"/>
      <c r="J171" s="643"/>
      <c r="K171" s="631"/>
      <c r="L171" s="631"/>
      <c r="M171" s="631"/>
      <c r="N171" s="631"/>
      <c r="O171" s="621"/>
      <c r="P171" s="374"/>
      <c r="S171" s="296"/>
      <c r="T171" s="277"/>
      <c r="U171" s="278"/>
      <c r="V171" s="279"/>
      <c r="W171" s="280"/>
      <c r="X171" s="280"/>
      <c r="Y171" s="280"/>
      <c r="Z171" s="280"/>
      <c r="AA171" s="280"/>
      <c r="AB171" s="280"/>
      <c r="AC171" s="278"/>
      <c r="AD171" s="278"/>
      <c r="AE171" s="278"/>
      <c r="AF171" s="278"/>
    </row>
    <row r="172" spans="1:32">
      <c r="A172" s="550"/>
      <c r="B172" s="646"/>
      <c r="C172" s="631"/>
      <c r="D172" s="928"/>
      <c r="E172" s="929"/>
      <c r="F172" s="929"/>
      <c r="G172" s="596">
        <v>467</v>
      </c>
      <c r="H172" s="653"/>
      <c r="I172" s="643"/>
      <c r="J172" s="643"/>
      <c r="K172" s="631"/>
      <c r="L172" s="631"/>
      <c r="M172" s="631"/>
      <c r="N172" s="631"/>
      <c r="O172" s="621"/>
      <c r="P172" s="374"/>
      <c r="S172" s="296"/>
      <c r="T172" s="277"/>
      <c r="U172" s="278"/>
      <c r="V172" s="789"/>
      <c r="W172" s="793"/>
      <c r="X172" s="793"/>
      <c r="Y172" s="793"/>
      <c r="Z172" s="291"/>
      <c r="AA172" s="291"/>
      <c r="AB172" s="794"/>
      <c r="AC172" s="795"/>
      <c r="AD172" s="278"/>
      <c r="AE172" s="278"/>
      <c r="AF172" s="278"/>
    </row>
    <row r="173" spans="1:32">
      <c r="A173" s="550"/>
      <c r="B173" s="646"/>
      <c r="C173" s="631"/>
      <c r="D173" s="649"/>
      <c r="E173" s="643"/>
      <c r="F173" s="643"/>
      <c r="G173" s="651"/>
      <c r="H173" s="652"/>
      <c r="I173" s="643"/>
      <c r="J173" s="643"/>
      <c r="K173" s="631"/>
      <c r="L173" s="631"/>
      <c r="M173" s="631"/>
      <c r="N173" s="631"/>
      <c r="O173" s="621"/>
      <c r="P173" s="374"/>
      <c r="S173" s="296"/>
      <c r="T173" s="277"/>
      <c r="U173" s="278"/>
      <c r="V173" s="787"/>
      <c r="W173" s="791"/>
      <c r="X173" s="791"/>
      <c r="Y173" s="791"/>
      <c r="Z173" s="282"/>
      <c r="AA173" s="284"/>
      <c r="AB173" s="794"/>
      <c r="AC173" s="795"/>
      <c r="AD173" s="278"/>
      <c r="AE173" s="278"/>
      <c r="AF173" s="278"/>
    </row>
    <row r="174" spans="1:32">
      <c r="A174" s="550"/>
      <c r="B174" s="646"/>
      <c r="C174" s="631"/>
      <c r="D174" s="649"/>
      <c r="E174" s="643"/>
      <c r="F174" s="643"/>
      <c r="G174" s="651"/>
      <c r="H174" s="652"/>
      <c r="I174" s="643"/>
      <c r="J174" s="643"/>
      <c r="K174" s="631"/>
      <c r="L174" s="631"/>
      <c r="M174" s="631"/>
      <c r="N174" s="631"/>
      <c r="O174" s="621"/>
      <c r="P174" s="374"/>
      <c r="S174" s="296"/>
      <c r="T174" s="277"/>
      <c r="U174" s="278"/>
      <c r="V174" s="789"/>
      <c r="W174" s="793"/>
      <c r="X174" s="793"/>
      <c r="Y174" s="793"/>
      <c r="Z174" s="290"/>
      <c r="AA174" s="284"/>
      <c r="AB174" s="794"/>
      <c r="AC174" s="795"/>
      <c r="AD174" s="278"/>
      <c r="AE174" s="278"/>
      <c r="AF174" s="278"/>
    </row>
    <row r="175" spans="1:32" ht="30" customHeight="1">
      <c r="A175" s="552" t="s">
        <v>19</v>
      </c>
      <c r="B175" s="233" t="s">
        <v>161</v>
      </c>
      <c r="C175" s="604" t="s">
        <v>26</v>
      </c>
      <c r="D175" s="824" t="s">
        <v>292</v>
      </c>
      <c r="E175" s="825"/>
      <c r="F175" s="825"/>
      <c r="G175" s="825"/>
      <c r="H175" s="825"/>
      <c r="I175" s="825"/>
      <c r="J175" s="825"/>
      <c r="K175" s="825"/>
      <c r="L175" s="825"/>
      <c r="M175" s="825"/>
      <c r="N175" s="826"/>
      <c r="O175" s="215" t="s">
        <v>36</v>
      </c>
      <c r="P175" s="553">
        <f>J178</f>
        <v>21.014999999999997</v>
      </c>
      <c r="S175" s="296"/>
      <c r="T175" s="277"/>
      <c r="U175" s="278"/>
      <c r="V175" s="279"/>
      <c r="W175" s="280"/>
      <c r="X175" s="280"/>
      <c r="Y175" s="280"/>
      <c r="Z175" s="280"/>
      <c r="AA175" s="280"/>
      <c r="AB175" s="280"/>
      <c r="AC175" s="278"/>
      <c r="AD175" s="278"/>
      <c r="AE175" s="278"/>
      <c r="AF175" s="278"/>
    </row>
    <row r="176" spans="1:32">
      <c r="A176" s="550"/>
      <c r="B176" s="646"/>
      <c r="C176" s="631"/>
      <c r="D176" s="649"/>
      <c r="E176" s="643"/>
      <c r="F176" s="643"/>
      <c r="G176" s="643"/>
      <c r="H176" s="643"/>
      <c r="I176" s="643"/>
      <c r="J176" s="643"/>
      <c r="K176" s="631"/>
      <c r="L176" s="631"/>
      <c r="M176" s="631"/>
      <c r="N176" s="631"/>
      <c r="O176" s="621"/>
      <c r="P176" s="374"/>
      <c r="S176" s="296"/>
      <c r="T176" s="277"/>
      <c r="U176" s="278"/>
      <c r="V176" s="279"/>
      <c r="W176" s="282"/>
      <c r="X176" s="284"/>
      <c r="Y176" s="284"/>
      <c r="Z176" s="299"/>
      <c r="AA176" s="282"/>
      <c r="AB176" s="284"/>
      <c r="AC176" s="282"/>
      <c r="AD176" s="284"/>
      <c r="AE176" s="278"/>
      <c r="AF176" s="278"/>
    </row>
    <row r="177" spans="1:33" ht="32.25" customHeight="1">
      <c r="A177" s="550"/>
      <c r="B177" s="646"/>
      <c r="C177" s="631"/>
      <c r="D177" s="928"/>
      <c r="E177" s="929"/>
      <c r="F177" s="929"/>
      <c r="G177" s="608" t="s">
        <v>30</v>
      </c>
      <c r="H177" s="238" t="s">
        <v>356</v>
      </c>
      <c r="I177" s="242" t="s">
        <v>357</v>
      </c>
      <c r="J177" s="643" t="s">
        <v>36</v>
      </c>
      <c r="K177" s="631"/>
      <c r="L177" s="631"/>
      <c r="M177" s="631"/>
      <c r="N177" s="631"/>
      <c r="O177" s="621"/>
      <c r="P177" s="374"/>
      <c r="S177" s="296"/>
      <c r="T177" s="277"/>
      <c r="U177" s="278"/>
      <c r="V177" s="787"/>
      <c r="W177" s="792"/>
      <c r="X177" s="792"/>
      <c r="Y177" s="792"/>
      <c r="Z177" s="792"/>
      <c r="AA177" s="792"/>
      <c r="AB177" s="792"/>
      <c r="AC177" s="278"/>
      <c r="AD177" s="278"/>
      <c r="AE177" s="278"/>
      <c r="AF177" s="278"/>
    </row>
    <row r="178" spans="1:33">
      <c r="A178" s="550"/>
      <c r="B178" s="646"/>
      <c r="C178" s="631"/>
      <c r="D178" s="928"/>
      <c r="E178" s="929"/>
      <c r="F178" s="929"/>
      <c r="G178" s="598">
        <v>467</v>
      </c>
      <c r="H178" s="239">
        <v>0.3</v>
      </c>
      <c r="I178" s="242">
        <v>0.15</v>
      </c>
      <c r="J178" s="653">
        <f>G178*H178*I178</f>
        <v>21.014999999999997</v>
      </c>
      <c r="K178" s="631"/>
      <c r="L178" s="631"/>
      <c r="M178" s="631"/>
      <c r="N178" s="631"/>
      <c r="O178" s="621"/>
      <c r="P178" s="374"/>
      <c r="S178" s="296"/>
      <c r="T178" s="277"/>
      <c r="U178" s="278"/>
      <c r="V178" s="279"/>
      <c r="W178" s="280"/>
      <c r="X178" s="280"/>
      <c r="Y178" s="280"/>
      <c r="Z178" s="280"/>
      <c r="AA178" s="280"/>
      <c r="AB178" s="280"/>
      <c r="AC178" s="278"/>
      <c r="AD178" s="278"/>
      <c r="AE178" s="278"/>
      <c r="AF178" s="278"/>
    </row>
    <row r="179" spans="1:33">
      <c r="A179" s="550"/>
      <c r="B179" s="646"/>
      <c r="C179" s="631"/>
      <c r="D179" s="649"/>
      <c r="E179" s="654"/>
      <c r="F179" s="654"/>
      <c r="G179" s="628"/>
      <c r="H179" s="653"/>
      <c r="I179" s="643"/>
      <c r="J179" s="643"/>
      <c r="K179" s="631"/>
      <c r="L179" s="631"/>
      <c r="M179" s="631"/>
      <c r="N179" s="631"/>
      <c r="O179" s="621"/>
      <c r="P179" s="374"/>
      <c r="S179" s="296"/>
      <c r="T179" s="277"/>
      <c r="U179" s="278"/>
      <c r="V179" s="787"/>
      <c r="W179" s="791"/>
      <c r="X179" s="791"/>
      <c r="Y179" s="280"/>
      <c r="Z179" s="280"/>
      <c r="AA179" s="280"/>
      <c r="AB179" s="280"/>
      <c r="AC179" s="278"/>
      <c r="AD179" s="278"/>
      <c r="AE179" s="278"/>
      <c r="AF179" s="278"/>
    </row>
    <row r="180" spans="1:33">
      <c r="A180" s="552"/>
      <c r="B180" s="233"/>
      <c r="C180" s="604"/>
      <c r="D180" s="824"/>
      <c r="E180" s="825"/>
      <c r="F180" s="825"/>
      <c r="G180" s="825"/>
      <c r="H180" s="825"/>
      <c r="I180" s="825"/>
      <c r="J180" s="825"/>
      <c r="K180" s="825"/>
      <c r="L180" s="825"/>
      <c r="M180" s="825"/>
      <c r="N180" s="826"/>
      <c r="O180" s="215"/>
      <c r="P180" s="553"/>
      <c r="S180" s="296"/>
      <c r="T180" s="277"/>
      <c r="U180" s="278"/>
      <c r="V180" s="787"/>
      <c r="W180" s="791"/>
      <c r="X180" s="791"/>
      <c r="Y180" s="279"/>
      <c r="Z180" s="303"/>
      <c r="AA180" s="280"/>
      <c r="AB180" s="280"/>
      <c r="AC180" s="278"/>
      <c r="AD180" s="278"/>
      <c r="AE180" s="278"/>
      <c r="AF180" s="278"/>
    </row>
    <row r="181" spans="1:33">
      <c r="A181" s="550"/>
      <c r="B181" s="646"/>
      <c r="C181" s="631"/>
      <c r="D181" s="649"/>
      <c r="E181" s="649"/>
      <c r="F181" s="649"/>
      <c r="G181" s="649"/>
      <c r="H181" s="649"/>
      <c r="I181" s="649"/>
      <c r="J181" s="649"/>
      <c r="K181" s="649"/>
      <c r="L181" s="649"/>
      <c r="M181" s="649"/>
      <c r="N181" s="649"/>
      <c r="O181" s="621"/>
      <c r="P181" s="554"/>
      <c r="S181" s="296"/>
      <c r="T181" s="277"/>
      <c r="U181" s="278"/>
      <c r="V181" s="279"/>
      <c r="W181" s="319"/>
      <c r="X181" s="319"/>
      <c r="Y181" s="279"/>
      <c r="Z181" s="303"/>
      <c r="AA181" s="280"/>
      <c r="AB181" s="280"/>
      <c r="AC181" s="278"/>
      <c r="AD181" s="278"/>
      <c r="AE181" s="278"/>
      <c r="AF181" s="278"/>
    </row>
    <row r="182" spans="1:33">
      <c r="A182" s="550"/>
      <c r="B182" s="646"/>
      <c r="C182" s="903"/>
      <c r="D182" s="904"/>
      <c r="E182" s="904"/>
      <c r="F182" s="905"/>
      <c r="G182" s="905"/>
      <c r="H182" s="628"/>
      <c r="I182" s="628"/>
      <c r="J182" s="866"/>
      <c r="K182" s="906"/>
      <c r="L182" s="644"/>
      <c r="M182" s="648"/>
      <c r="N182" s="631"/>
      <c r="O182" s="621"/>
      <c r="P182" s="374"/>
      <c r="S182" s="296"/>
      <c r="T182" s="277"/>
      <c r="U182" s="278"/>
      <c r="V182" s="279"/>
      <c r="W182" s="319"/>
      <c r="X182" s="319"/>
      <c r="Y182" s="279"/>
      <c r="Z182" s="303"/>
      <c r="AA182" s="280"/>
      <c r="AB182" s="280"/>
      <c r="AC182" s="278"/>
      <c r="AD182" s="278"/>
      <c r="AE182" s="278"/>
      <c r="AF182" s="278"/>
    </row>
    <row r="183" spans="1:33">
      <c r="A183" s="555" t="s">
        <v>4382</v>
      </c>
      <c r="B183" s="138">
        <v>95877</v>
      </c>
      <c r="C183" s="151" t="s">
        <v>45</v>
      </c>
      <c r="D183" s="827" t="s">
        <v>68</v>
      </c>
      <c r="E183" s="828"/>
      <c r="F183" s="828"/>
      <c r="G183" s="828"/>
      <c r="H183" s="828"/>
      <c r="I183" s="828"/>
      <c r="J183" s="828"/>
      <c r="K183" s="828"/>
      <c r="L183" s="828"/>
      <c r="M183" s="828"/>
      <c r="N183" s="829"/>
      <c r="O183" s="215" t="s">
        <v>69</v>
      </c>
      <c r="P183" s="553">
        <f>I186*L186</f>
        <v>5583.375</v>
      </c>
      <c r="S183" s="296"/>
      <c r="T183" s="277"/>
      <c r="U183" s="278"/>
      <c r="V183" s="279"/>
      <c r="W183" s="319"/>
      <c r="X183" s="319"/>
      <c r="Y183" s="279"/>
      <c r="Z183" s="303"/>
      <c r="AA183" s="280"/>
      <c r="AB183" s="280"/>
      <c r="AC183" s="278"/>
      <c r="AD183" s="278"/>
      <c r="AE183" s="278"/>
      <c r="AF183" s="278"/>
    </row>
    <row r="184" spans="1:33">
      <c r="A184" s="550"/>
      <c r="B184" s="646"/>
      <c r="C184" s="631"/>
      <c r="D184" s="649"/>
      <c r="E184" s="643"/>
      <c r="F184" s="643"/>
      <c r="G184" s="643"/>
      <c r="H184" s="643"/>
      <c r="I184" s="643"/>
      <c r="J184" s="643"/>
      <c r="K184" s="631"/>
      <c r="L184" s="631"/>
      <c r="M184" s="631"/>
      <c r="N184" s="631"/>
      <c r="O184" s="621"/>
      <c r="P184" s="374"/>
      <c r="S184" s="296"/>
      <c r="T184" s="277"/>
      <c r="U184" s="278"/>
      <c r="V184" s="279"/>
      <c r="W184" s="319"/>
      <c r="X184" s="319"/>
      <c r="Y184" s="279"/>
      <c r="Z184" s="303"/>
      <c r="AA184" s="280"/>
      <c r="AB184" s="280"/>
      <c r="AC184" s="278"/>
      <c r="AD184" s="278"/>
      <c r="AE184" s="278"/>
      <c r="AF184" s="278"/>
    </row>
    <row r="185" spans="1:33" ht="28.5">
      <c r="A185" s="550"/>
      <c r="B185" s="646"/>
      <c r="C185" s="631"/>
      <c r="D185" s="649"/>
      <c r="E185" s="918" t="s">
        <v>350</v>
      </c>
      <c r="F185" s="871"/>
      <c r="G185" s="601" t="s">
        <v>331</v>
      </c>
      <c r="H185" s="601" t="s">
        <v>349</v>
      </c>
      <c r="I185" s="871" t="s">
        <v>36</v>
      </c>
      <c r="J185" s="891"/>
      <c r="K185" s="628"/>
      <c r="L185" s="601" t="s">
        <v>119</v>
      </c>
      <c r="M185" s="631"/>
      <c r="N185" s="631"/>
      <c r="O185" s="621"/>
      <c r="P185" s="374"/>
      <c r="S185" s="296"/>
      <c r="T185" s="277"/>
      <c r="U185" s="278"/>
      <c r="V185" s="279"/>
      <c r="W185" s="319"/>
      <c r="X185" s="319"/>
      <c r="Y185" s="279"/>
      <c r="Z185" s="303"/>
      <c r="AA185" s="280"/>
      <c r="AB185" s="280"/>
      <c r="AC185" s="278"/>
      <c r="AD185" s="278"/>
      <c r="AE185" s="278"/>
      <c r="AF185" s="278"/>
    </row>
    <row r="186" spans="1:33">
      <c r="A186" s="550"/>
      <c r="B186" s="646"/>
      <c r="C186" s="631"/>
      <c r="D186" s="649"/>
      <c r="E186" s="862">
        <v>1276.2</v>
      </c>
      <c r="F186" s="871"/>
      <c r="G186" s="601">
        <f>0.35</f>
        <v>0.35</v>
      </c>
      <c r="H186" s="603">
        <v>0.25</v>
      </c>
      <c r="I186" s="872">
        <f>(E186*G186*H186)+(E186*G186)</f>
        <v>558.33749999999998</v>
      </c>
      <c r="J186" s="891"/>
      <c r="K186" s="655"/>
      <c r="L186" s="252">
        <v>10</v>
      </c>
      <c r="M186" s="631"/>
      <c r="N186" s="631"/>
      <c r="O186" s="621"/>
      <c r="P186" s="374"/>
      <c r="S186" s="296"/>
      <c r="T186" s="277"/>
      <c r="U186" s="278"/>
      <c r="V186" s="279"/>
      <c r="W186" s="319"/>
      <c r="X186" s="319"/>
      <c r="Y186" s="279"/>
      <c r="Z186" s="303"/>
      <c r="AA186" s="280"/>
      <c r="AB186" s="280"/>
      <c r="AC186" s="278"/>
      <c r="AD186" s="278"/>
      <c r="AE186" s="278"/>
      <c r="AF186" s="278"/>
    </row>
    <row r="187" spans="1:33">
      <c r="A187" s="550"/>
      <c r="B187" s="646"/>
      <c r="C187" s="631"/>
      <c r="D187" s="649"/>
      <c r="E187" s="628"/>
      <c r="F187" s="630"/>
      <c r="G187" s="630"/>
      <c r="H187" s="234"/>
      <c r="I187" s="628"/>
      <c r="J187" s="630"/>
      <c r="K187" s="628"/>
      <c r="L187" s="630"/>
      <c r="M187" s="631"/>
      <c r="N187" s="631"/>
      <c r="O187" s="621"/>
      <c r="P187" s="374"/>
      <c r="S187" s="296"/>
      <c r="T187" s="277"/>
      <c r="U187" s="278"/>
      <c r="V187" s="279"/>
      <c r="W187" s="319"/>
      <c r="X187" s="319"/>
      <c r="Y187" s="279"/>
      <c r="Z187" s="303"/>
      <c r="AA187" s="280"/>
      <c r="AB187" s="280"/>
      <c r="AC187" s="278"/>
      <c r="AD187" s="278"/>
      <c r="AE187" s="278"/>
      <c r="AF187" s="278"/>
    </row>
    <row r="188" spans="1:33">
      <c r="A188" s="552" t="s">
        <v>4383</v>
      </c>
      <c r="B188" s="138">
        <v>100984</v>
      </c>
      <c r="C188" s="151" t="s">
        <v>45</v>
      </c>
      <c r="D188" s="827" t="s">
        <v>198</v>
      </c>
      <c r="E188" s="828"/>
      <c r="F188" s="828"/>
      <c r="G188" s="828"/>
      <c r="H188" s="828"/>
      <c r="I188" s="828"/>
      <c r="J188" s="828"/>
      <c r="K188" s="828"/>
      <c r="L188" s="828"/>
      <c r="M188" s="828"/>
      <c r="N188" s="829"/>
      <c r="O188" s="215" t="s">
        <v>36</v>
      </c>
      <c r="P188" s="553">
        <f>I191</f>
        <v>558.33749999999998</v>
      </c>
      <c r="R188" s="729"/>
      <c r="S188" s="730"/>
      <c r="T188" s="730"/>
      <c r="U188" s="730"/>
      <c r="V188" s="730"/>
      <c r="W188" s="730"/>
      <c r="X188" s="730"/>
      <c r="Y188" s="730"/>
      <c r="Z188" s="730"/>
      <c r="AA188" s="730"/>
      <c r="AB188" s="730"/>
      <c r="AC188" s="730"/>
      <c r="AD188" s="730"/>
      <c r="AE188" s="730"/>
      <c r="AF188" s="730"/>
      <c r="AG188" s="731"/>
    </row>
    <row r="189" spans="1:33">
      <c r="A189" s="550"/>
      <c r="B189" s="646"/>
      <c r="C189" s="631"/>
      <c r="D189" s="930"/>
      <c r="E189" s="930"/>
      <c r="F189" s="930"/>
      <c r="G189" s="930"/>
      <c r="H189" s="930"/>
      <c r="I189" s="930"/>
      <c r="J189" s="930"/>
      <c r="K189" s="930"/>
      <c r="L189" s="930"/>
      <c r="M189" s="930"/>
      <c r="N189" s="930"/>
      <c r="O189" s="621"/>
      <c r="P189" s="374"/>
      <c r="S189" s="296"/>
      <c r="T189" s="277"/>
      <c r="U189" s="278"/>
      <c r="V189" s="279"/>
      <c r="W189" s="319"/>
      <c r="X189" s="319"/>
      <c r="Y189" s="279"/>
      <c r="Z189" s="303"/>
      <c r="AA189" s="280"/>
      <c r="AB189" s="280"/>
      <c r="AC189" s="278"/>
      <c r="AD189" s="278"/>
      <c r="AE189" s="278"/>
      <c r="AF189" s="278"/>
    </row>
    <row r="190" spans="1:33" ht="28.5">
      <c r="A190" s="550"/>
      <c r="B190" s="646"/>
      <c r="C190" s="903"/>
      <c r="D190" s="931"/>
      <c r="E190" s="862" t="str">
        <f>E185</f>
        <v>ÁREA AB.CAIXA (m²)</v>
      </c>
      <c r="F190" s="871"/>
      <c r="G190" s="601" t="s">
        <v>331</v>
      </c>
      <c r="H190" s="601" t="s">
        <v>349</v>
      </c>
      <c r="I190" s="871" t="s">
        <v>36</v>
      </c>
      <c r="J190" s="891"/>
      <c r="K190" s="903"/>
      <c r="L190" s="903"/>
      <c r="M190" s="631"/>
      <c r="N190" s="631"/>
      <c r="O190" s="621"/>
      <c r="P190" s="374"/>
      <c r="S190" s="296"/>
      <c r="T190" s="277"/>
      <c r="U190" s="278"/>
      <c r="V190" s="279"/>
      <c r="W190" s="319"/>
      <c r="X190" s="319"/>
      <c r="Y190" s="279"/>
      <c r="Z190" s="303"/>
      <c r="AA190" s="280"/>
      <c r="AB190" s="280"/>
      <c r="AC190" s="278"/>
      <c r="AD190" s="278"/>
      <c r="AE190" s="278"/>
      <c r="AF190" s="278"/>
    </row>
    <row r="191" spans="1:33">
      <c r="A191" s="550"/>
      <c r="B191" s="646"/>
      <c r="C191" s="903"/>
      <c r="D191" s="931"/>
      <c r="E191" s="924">
        <f>E186</f>
        <v>1276.2</v>
      </c>
      <c r="F191" s="932"/>
      <c r="G191" s="613">
        <f>G186</f>
        <v>0.35</v>
      </c>
      <c r="H191" s="235">
        <f>H186</f>
        <v>0.25</v>
      </c>
      <c r="I191" s="925">
        <f>I186</f>
        <v>558.33749999999998</v>
      </c>
      <c r="J191" s="933"/>
      <c r="K191" s="884"/>
      <c r="L191" s="866"/>
      <c r="M191" s="631"/>
      <c r="N191" s="631"/>
      <c r="O191" s="621"/>
      <c r="P191" s="374"/>
      <c r="S191" s="296"/>
      <c r="T191" s="277"/>
      <c r="U191" s="278"/>
      <c r="V191" s="279"/>
      <c r="W191" s="319"/>
      <c r="X191" s="319"/>
      <c r="Y191" s="279"/>
      <c r="Z191" s="303"/>
      <c r="AA191" s="280"/>
      <c r="AB191" s="280"/>
      <c r="AC191" s="278"/>
      <c r="AD191" s="278"/>
      <c r="AE191" s="278"/>
      <c r="AF191" s="278"/>
    </row>
    <row r="192" spans="1:33">
      <c r="A192" s="552" t="s">
        <v>4384</v>
      </c>
      <c r="B192" s="233" t="s">
        <v>4371</v>
      </c>
      <c r="C192" s="604" t="s">
        <v>26</v>
      </c>
      <c r="D192" s="827" t="s">
        <v>4373</v>
      </c>
      <c r="E192" s="828"/>
      <c r="F192" s="828"/>
      <c r="G192" s="828"/>
      <c r="H192" s="828"/>
      <c r="I192" s="828"/>
      <c r="J192" s="828"/>
      <c r="K192" s="828"/>
      <c r="L192" s="828"/>
      <c r="M192" s="828"/>
      <c r="N192" s="829"/>
      <c r="O192" s="215" t="s">
        <v>36</v>
      </c>
      <c r="P192" s="553">
        <v>558.34</v>
      </c>
      <c r="S192" s="296"/>
      <c r="T192" s="277"/>
      <c r="U192" s="278"/>
      <c r="V192" s="279"/>
      <c r="W192" s="319"/>
      <c r="X192" s="319"/>
      <c r="Y192" s="279"/>
      <c r="Z192" s="303"/>
      <c r="AA192" s="280"/>
      <c r="AB192" s="280"/>
      <c r="AC192" s="278"/>
      <c r="AD192" s="278"/>
      <c r="AE192" s="278"/>
      <c r="AF192" s="278"/>
    </row>
    <row r="193" spans="1:32">
      <c r="A193" s="550"/>
      <c r="B193" s="646"/>
      <c r="C193" s="631"/>
      <c r="D193" s="930"/>
      <c r="E193" s="930"/>
      <c r="F193" s="930"/>
      <c r="G193" s="930"/>
      <c r="H193" s="930"/>
      <c r="I193" s="930"/>
      <c r="J193" s="930"/>
      <c r="K193" s="930"/>
      <c r="L193" s="930"/>
      <c r="M193" s="930"/>
      <c r="N193" s="930"/>
      <c r="O193" s="621"/>
      <c r="P193" s="554"/>
      <c r="S193" s="296"/>
      <c r="T193" s="277"/>
      <c r="U193" s="278"/>
      <c r="V193" s="279"/>
      <c r="W193" s="319"/>
      <c r="X193" s="319"/>
      <c r="Y193" s="279"/>
      <c r="Z193" s="303"/>
      <c r="AA193" s="280"/>
      <c r="AB193" s="280"/>
      <c r="AC193" s="278"/>
      <c r="AD193" s="278"/>
      <c r="AE193" s="278"/>
      <c r="AF193" s="278"/>
    </row>
    <row r="194" spans="1:32" ht="28.5">
      <c r="A194" s="550"/>
      <c r="B194" s="646"/>
      <c r="C194" s="903"/>
      <c r="D194" s="931"/>
      <c r="E194" s="872">
        <f>E189</f>
        <v>0</v>
      </c>
      <c r="F194" s="871"/>
      <c r="G194" s="601" t="s">
        <v>331</v>
      </c>
      <c r="H194" s="601" t="s">
        <v>349</v>
      </c>
      <c r="I194" s="871" t="s">
        <v>36</v>
      </c>
      <c r="J194" s="871"/>
      <c r="K194" s="903"/>
      <c r="L194" s="903"/>
      <c r="M194" s="631"/>
      <c r="N194" s="631"/>
      <c r="O194" s="621"/>
      <c r="P194" s="554"/>
      <c r="S194" s="296"/>
      <c r="T194" s="277"/>
      <c r="U194" s="278"/>
      <c r="V194" s="279"/>
      <c r="W194" s="319"/>
      <c r="X194" s="319"/>
      <c r="Y194" s="279"/>
      <c r="Z194" s="303"/>
      <c r="AA194" s="280"/>
      <c r="AB194" s="280"/>
      <c r="AC194" s="278"/>
      <c r="AD194" s="278"/>
      <c r="AE194" s="278"/>
      <c r="AF194" s="278"/>
    </row>
    <row r="195" spans="1:32" ht="28.5">
      <c r="A195" s="550"/>
      <c r="B195" s="646"/>
      <c r="C195" s="903"/>
      <c r="D195" s="931"/>
      <c r="E195" s="872" t="str">
        <f>E190</f>
        <v>ÁREA AB.CAIXA (m²)</v>
      </c>
      <c r="F195" s="871"/>
      <c r="G195" s="601" t="str">
        <f>G190</f>
        <v>ESPESSURA (m)</v>
      </c>
      <c r="H195" s="322" t="str">
        <f>H190</f>
        <v>EMPOLAMENTO (25%)</v>
      </c>
      <c r="I195" s="872" t="str">
        <f>I190</f>
        <v>M3</v>
      </c>
      <c r="J195" s="871"/>
      <c r="K195" s="884"/>
      <c r="L195" s="866"/>
      <c r="M195" s="631"/>
      <c r="N195" s="631"/>
      <c r="O195" s="621"/>
      <c r="P195" s="374"/>
      <c r="S195" s="296"/>
      <c r="T195" s="277"/>
      <c r="U195" s="278"/>
      <c r="V195" s="279"/>
      <c r="W195" s="319"/>
      <c r="X195" s="319"/>
      <c r="Y195" s="279"/>
      <c r="Z195" s="303"/>
      <c r="AA195" s="280"/>
      <c r="AB195" s="280"/>
      <c r="AC195" s="278"/>
      <c r="AD195" s="278"/>
      <c r="AE195" s="278"/>
      <c r="AF195" s="278"/>
    </row>
    <row r="196" spans="1:32">
      <c r="A196" s="550"/>
      <c r="B196" s="646"/>
      <c r="C196" s="631"/>
      <c r="D196" s="656"/>
      <c r="E196" s="602"/>
      <c r="F196" s="602">
        <v>1276.2</v>
      </c>
      <c r="G196" s="601">
        <v>0.35</v>
      </c>
      <c r="H196" s="322">
        <v>0.25</v>
      </c>
      <c r="I196" s="861">
        <v>558.34</v>
      </c>
      <c r="J196" s="862"/>
      <c r="K196" s="628"/>
      <c r="L196" s="630"/>
      <c r="M196" s="631"/>
      <c r="N196" s="631"/>
      <c r="O196" s="621"/>
      <c r="P196" s="374"/>
      <c r="S196" s="296"/>
      <c r="T196" s="277"/>
      <c r="U196" s="278"/>
      <c r="V196" s="279"/>
      <c r="W196" s="319"/>
      <c r="X196" s="319"/>
      <c r="Y196" s="279"/>
      <c r="Z196" s="303"/>
      <c r="AA196" s="280"/>
      <c r="AB196" s="280"/>
      <c r="AC196" s="278"/>
      <c r="AD196" s="278"/>
      <c r="AE196" s="278"/>
      <c r="AF196" s="278"/>
    </row>
    <row r="197" spans="1:32">
      <c r="A197" s="550"/>
      <c r="B197" s="646"/>
      <c r="C197" s="631"/>
      <c r="D197" s="656"/>
      <c r="E197" s="628"/>
      <c r="F197" s="628"/>
      <c r="G197" s="630"/>
      <c r="H197" s="234"/>
      <c r="I197" s="628"/>
      <c r="J197" s="628"/>
      <c r="K197" s="628"/>
      <c r="L197" s="630"/>
      <c r="M197" s="631"/>
      <c r="N197" s="631"/>
      <c r="O197" s="621"/>
      <c r="P197" s="374"/>
      <c r="S197" s="296"/>
      <c r="T197" s="277"/>
      <c r="U197" s="278"/>
      <c r="V197" s="279"/>
      <c r="W197" s="319"/>
      <c r="X197" s="319"/>
      <c r="Y197" s="279"/>
      <c r="Z197" s="303"/>
      <c r="AA197" s="280"/>
      <c r="AB197" s="280"/>
      <c r="AC197" s="278"/>
      <c r="AD197" s="278"/>
      <c r="AE197" s="278"/>
      <c r="AF197" s="278"/>
    </row>
    <row r="198" spans="1:32" ht="14.25" customHeight="1">
      <c r="A198" s="550" t="s">
        <v>4390</v>
      </c>
      <c r="B198" s="194">
        <v>94294</v>
      </c>
      <c r="C198" s="151" t="s">
        <v>45</v>
      </c>
      <c r="D198" s="764" t="s">
        <v>4385</v>
      </c>
      <c r="E198" s="765"/>
      <c r="F198" s="765"/>
      <c r="G198" s="765"/>
      <c r="H198" s="765"/>
      <c r="I198" s="765"/>
      <c r="J198" s="765"/>
      <c r="K198" s="765"/>
      <c r="L198" s="765"/>
      <c r="M198" s="765"/>
      <c r="N198" s="765"/>
      <c r="O198" s="584" t="s">
        <v>30</v>
      </c>
      <c r="P198" s="556">
        <v>467</v>
      </c>
      <c r="Q198" s="351"/>
      <c r="R198" s="351"/>
      <c r="S198" s="351"/>
      <c r="T198" s="352"/>
      <c r="U198" s="353"/>
      <c r="V198" s="279"/>
      <c r="W198" s="319"/>
      <c r="X198" s="319"/>
      <c r="Y198" s="279"/>
      <c r="Z198" s="303"/>
      <c r="AA198" s="280"/>
      <c r="AB198" s="280"/>
      <c r="AC198" s="278"/>
      <c r="AD198" s="278"/>
      <c r="AE198" s="278"/>
      <c r="AF198" s="278"/>
    </row>
    <row r="199" spans="1:32" ht="14.25" customHeight="1">
      <c r="A199" s="550"/>
      <c r="B199" s="350"/>
      <c r="C199" s="40"/>
      <c r="D199" s="354"/>
      <c r="E199" s="354"/>
      <c r="F199" s="354"/>
      <c r="G199" s="354"/>
      <c r="H199" s="643"/>
      <c r="I199" s="354"/>
      <c r="J199" s="354"/>
      <c r="K199" s="354"/>
      <c r="L199" s="354"/>
      <c r="M199" s="354"/>
      <c r="N199" s="354"/>
      <c r="O199" s="657"/>
      <c r="P199" s="557"/>
      <c r="Q199" s="351"/>
      <c r="R199" s="351"/>
      <c r="S199" s="351"/>
      <c r="T199" s="352"/>
      <c r="U199" s="353"/>
      <c r="V199" s="279"/>
      <c r="W199" s="319"/>
      <c r="X199" s="319"/>
      <c r="Y199" s="279"/>
      <c r="Z199" s="303"/>
      <c r="AA199" s="280"/>
      <c r="AB199" s="280"/>
      <c r="AC199" s="278"/>
      <c r="AD199" s="278"/>
      <c r="AE199" s="278"/>
      <c r="AF199" s="278"/>
    </row>
    <row r="200" spans="1:32" ht="14.25" customHeight="1">
      <c r="A200" s="550"/>
      <c r="B200" s="350"/>
      <c r="C200" s="40"/>
      <c r="D200" s="658"/>
      <c r="E200" s="658"/>
      <c r="F200" s="658"/>
      <c r="G200" s="658"/>
      <c r="H200" s="607" t="s">
        <v>30</v>
      </c>
      <c r="I200" s="658"/>
      <c r="J200" s="658"/>
      <c r="K200" s="658"/>
      <c r="L200" s="658"/>
      <c r="M200" s="658"/>
      <c r="N200" s="658"/>
      <c r="O200" s="657"/>
      <c r="P200" s="557"/>
      <c r="Q200" s="351"/>
      <c r="R200" s="351"/>
      <c r="S200" s="351"/>
      <c r="T200" s="352"/>
      <c r="U200" s="353"/>
      <c r="V200" s="279"/>
      <c r="W200" s="319"/>
      <c r="X200" s="319"/>
      <c r="Y200" s="279"/>
      <c r="Z200" s="303"/>
      <c r="AA200" s="280"/>
      <c r="AB200" s="280"/>
      <c r="AC200" s="278"/>
      <c r="AD200" s="278"/>
      <c r="AE200" s="278"/>
      <c r="AF200" s="278"/>
    </row>
    <row r="201" spans="1:32">
      <c r="A201" s="550"/>
      <c r="B201" s="646"/>
      <c r="C201" s="631"/>
      <c r="D201" s="658"/>
      <c r="E201" s="658"/>
      <c r="F201" s="658"/>
      <c r="G201" s="658"/>
      <c r="H201" s="596">
        <v>467</v>
      </c>
      <c r="I201" s="658"/>
      <c r="J201" s="658"/>
      <c r="K201" s="658"/>
      <c r="L201" s="658"/>
      <c r="M201" s="658"/>
      <c r="N201" s="658"/>
      <c r="O201" s="621"/>
      <c r="P201" s="554"/>
      <c r="S201" s="296"/>
      <c r="T201" s="277"/>
      <c r="U201" s="278"/>
      <c r="V201" s="279"/>
      <c r="W201" s="319"/>
      <c r="X201" s="319"/>
      <c r="Y201" s="279"/>
      <c r="Z201" s="303"/>
      <c r="AA201" s="280"/>
      <c r="AB201" s="280"/>
      <c r="AC201" s="278"/>
      <c r="AD201" s="278"/>
      <c r="AE201" s="278"/>
      <c r="AF201" s="278"/>
    </row>
    <row r="202" spans="1:32">
      <c r="A202" s="550"/>
      <c r="B202" s="646"/>
      <c r="C202" s="631"/>
      <c r="D202" s="658"/>
      <c r="E202" s="658"/>
      <c r="F202" s="658"/>
      <c r="G202" s="658"/>
      <c r="H202" s="651"/>
      <c r="I202" s="658"/>
      <c r="J202" s="658"/>
      <c r="K202" s="658"/>
      <c r="L202" s="658"/>
      <c r="M202" s="658"/>
      <c r="N202" s="658"/>
      <c r="O202" s="621"/>
      <c r="P202" s="374"/>
      <c r="S202" s="296"/>
      <c r="T202" s="277"/>
      <c r="U202" s="278"/>
      <c r="V202" s="279"/>
      <c r="W202" s="280"/>
      <c r="X202" s="280"/>
      <c r="Y202" s="301"/>
      <c r="Z202" s="302"/>
      <c r="AA202" s="280"/>
      <c r="AB202" s="280"/>
      <c r="AC202" s="278"/>
      <c r="AD202" s="278"/>
      <c r="AE202" s="278"/>
      <c r="AF202" s="278"/>
    </row>
    <row r="203" spans="1:32">
      <c r="A203" s="550"/>
      <c r="B203" s="646"/>
      <c r="C203" s="631"/>
      <c r="D203" s="658"/>
      <c r="E203" s="658"/>
      <c r="F203" s="658"/>
      <c r="G203" s="658"/>
      <c r="H203" s="658"/>
      <c r="I203" s="658"/>
      <c r="J203" s="658"/>
      <c r="K203" s="658"/>
      <c r="L203" s="658"/>
      <c r="M203" s="658"/>
      <c r="N203" s="658"/>
      <c r="O203" s="621"/>
      <c r="P203" s="374"/>
      <c r="S203" s="296"/>
      <c r="T203" s="277"/>
      <c r="U203" s="278"/>
      <c r="V203" s="279"/>
      <c r="W203" s="280"/>
      <c r="X203" s="280"/>
      <c r="Y203" s="301"/>
      <c r="Z203" s="302"/>
      <c r="AA203" s="280"/>
      <c r="AB203" s="280"/>
      <c r="AC203" s="278"/>
      <c r="AD203" s="278"/>
      <c r="AE203" s="278"/>
      <c r="AF203" s="278"/>
    </row>
    <row r="204" spans="1:32">
      <c r="A204" s="558">
        <v>7</v>
      </c>
      <c r="B204" s="894" t="s">
        <v>169</v>
      </c>
      <c r="C204" s="895"/>
      <c r="D204" s="895"/>
      <c r="E204" s="895"/>
      <c r="F204" s="895"/>
      <c r="G204" s="895"/>
      <c r="H204" s="895"/>
      <c r="I204" s="895"/>
      <c r="J204" s="895"/>
      <c r="K204" s="895"/>
      <c r="L204" s="895"/>
      <c r="M204" s="895"/>
      <c r="N204" s="895"/>
      <c r="O204" s="895"/>
      <c r="P204" s="896"/>
      <c r="S204" s="296"/>
      <c r="T204" s="277"/>
      <c r="U204" s="278"/>
      <c r="V204" s="787"/>
      <c r="W204" s="792"/>
      <c r="X204" s="792"/>
      <c r="Y204" s="792"/>
      <c r="Z204" s="792"/>
      <c r="AA204" s="792"/>
      <c r="AB204" s="792"/>
      <c r="AC204" s="278"/>
      <c r="AD204" s="278"/>
      <c r="AE204" s="278"/>
      <c r="AF204" s="278"/>
    </row>
    <row r="205" spans="1:32">
      <c r="A205" s="559"/>
      <c r="B205" s="659"/>
      <c r="C205" s="660"/>
      <c r="D205" s="659"/>
      <c r="E205" s="659"/>
      <c r="F205" s="661"/>
      <c r="G205" s="662"/>
      <c r="H205" s="662"/>
      <c r="I205" s="662"/>
      <c r="J205" s="662"/>
      <c r="K205" s="662"/>
      <c r="L205" s="662"/>
      <c r="M205" s="662"/>
      <c r="N205" s="635"/>
      <c r="O205" s="621"/>
      <c r="P205" s="374"/>
      <c r="S205" s="296"/>
      <c r="T205" s="277"/>
      <c r="U205" s="278"/>
      <c r="V205" s="279"/>
      <c r="W205" s="280"/>
      <c r="X205" s="280"/>
      <c r="Y205" s="280"/>
      <c r="Z205" s="280"/>
      <c r="AA205" s="280"/>
      <c r="AB205" s="280"/>
      <c r="AC205" s="278"/>
      <c r="AD205" s="278"/>
      <c r="AE205" s="278"/>
      <c r="AF205" s="278"/>
    </row>
    <row r="206" spans="1:32" ht="14.25" customHeight="1">
      <c r="A206" s="560" t="s">
        <v>52</v>
      </c>
      <c r="B206" s="233" t="s">
        <v>239</v>
      </c>
      <c r="C206" s="604" t="s">
        <v>244</v>
      </c>
      <c r="D206" s="824" t="s">
        <v>245</v>
      </c>
      <c r="E206" s="825"/>
      <c r="F206" s="825"/>
      <c r="G206" s="825"/>
      <c r="H206" s="825"/>
      <c r="I206" s="825"/>
      <c r="J206" s="825"/>
      <c r="K206" s="825"/>
      <c r="L206" s="825"/>
      <c r="M206" s="825"/>
      <c r="N206" s="826"/>
      <c r="O206" s="215" t="s">
        <v>250</v>
      </c>
      <c r="P206" s="553">
        <f>I208</f>
        <v>8.43</v>
      </c>
      <c r="S206" s="296"/>
      <c r="T206" s="277"/>
      <c r="U206" s="278"/>
      <c r="V206" s="787"/>
      <c r="W206" s="791"/>
      <c r="X206" s="791"/>
      <c r="Y206" s="284"/>
      <c r="Z206" s="280"/>
      <c r="AA206" s="280"/>
      <c r="AB206" s="280"/>
      <c r="AC206" s="278"/>
      <c r="AD206" s="278"/>
      <c r="AE206" s="278"/>
      <c r="AF206" s="278"/>
    </row>
    <row r="207" spans="1:32">
      <c r="A207" s="559"/>
      <c r="B207" s="646"/>
      <c r="C207" s="631"/>
      <c r="D207" s="663"/>
      <c r="E207" s="663"/>
      <c r="F207" s="916"/>
      <c r="G207" s="916"/>
      <c r="H207" s="857"/>
      <c r="I207" s="856" t="s">
        <v>327</v>
      </c>
      <c r="J207" s="916"/>
      <c r="K207" s="916"/>
      <c r="L207" s="630"/>
      <c r="M207" s="631"/>
      <c r="N207" s="631"/>
      <c r="O207" s="621"/>
      <c r="P207" s="374"/>
      <c r="S207" s="296"/>
      <c r="T207" s="277"/>
      <c r="U207" s="278"/>
      <c r="V207" s="787"/>
      <c r="W207" s="791"/>
      <c r="X207" s="791"/>
      <c r="Y207" s="282"/>
      <c r="Z207" s="303"/>
      <c r="AA207" s="280"/>
      <c r="AB207" s="280"/>
      <c r="AC207" s="278"/>
      <c r="AD207" s="278"/>
      <c r="AE207" s="278"/>
      <c r="AF207" s="278"/>
    </row>
    <row r="208" spans="1:32">
      <c r="A208" s="559"/>
      <c r="B208" s="646"/>
      <c r="C208" s="631"/>
      <c r="D208" s="649"/>
      <c r="E208" s="643"/>
      <c r="F208" s="917"/>
      <c r="G208" s="917"/>
      <c r="H208" s="918"/>
      <c r="I208" s="861">
        <v>8.43</v>
      </c>
      <c r="J208" s="860"/>
      <c r="K208" s="860"/>
      <c r="L208" s="631"/>
      <c r="M208" s="631"/>
      <c r="N208" s="631"/>
      <c r="O208" s="621"/>
      <c r="P208" s="374"/>
      <c r="S208" s="296"/>
      <c r="T208" s="277"/>
      <c r="U208" s="278"/>
      <c r="V208" s="279"/>
      <c r="W208" s="280"/>
      <c r="X208" s="280"/>
      <c r="Y208" s="301"/>
      <c r="Z208" s="302"/>
      <c r="AA208" s="280"/>
      <c r="AB208" s="280"/>
      <c r="AC208" s="278"/>
      <c r="AD208" s="278"/>
      <c r="AE208" s="278"/>
      <c r="AF208" s="278"/>
    </row>
    <row r="209" spans="1:32">
      <c r="A209" s="559"/>
      <c r="B209" s="659"/>
      <c r="C209" s="660"/>
      <c r="D209" s="659"/>
      <c r="E209" s="659"/>
      <c r="F209" s="661"/>
      <c r="G209" s="662"/>
      <c r="H209" s="662"/>
      <c r="I209" s="662"/>
      <c r="J209" s="662"/>
      <c r="K209" s="662"/>
      <c r="L209" s="662"/>
      <c r="M209" s="662"/>
      <c r="N209" s="635"/>
      <c r="O209" s="621"/>
      <c r="P209" s="374"/>
      <c r="S209" s="296"/>
      <c r="T209" s="277"/>
      <c r="U209" s="278"/>
      <c r="V209" s="279"/>
      <c r="W209" s="280"/>
      <c r="X209" s="280"/>
      <c r="Y209" s="301"/>
      <c r="Z209" s="302"/>
      <c r="AA209" s="280"/>
      <c r="AB209" s="280"/>
      <c r="AC209" s="278"/>
      <c r="AD209" s="278"/>
      <c r="AE209" s="278"/>
      <c r="AF209" s="278"/>
    </row>
    <row r="210" spans="1:32" ht="14.25" customHeight="1">
      <c r="A210" s="560" t="s">
        <v>53</v>
      </c>
      <c r="B210" s="233" t="s">
        <v>240</v>
      </c>
      <c r="C210" s="604" t="s">
        <v>244</v>
      </c>
      <c r="D210" s="824" t="s">
        <v>246</v>
      </c>
      <c r="E210" s="825"/>
      <c r="F210" s="825"/>
      <c r="G210" s="825"/>
      <c r="H210" s="825"/>
      <c r="I210" s="825"/>
      <c r="J210" s="825"/>
      <c r="K210" s="825"/>
      <c r="L210" s="825"/>
      <c r="M210" s="825"/>
      <c r="N210" s="826"/>
      <c r="O210" s="215" t="s">
        <v>250</v>
      </c>
      <c r="P210" s="553">
        <f>I212</f>
        <v>22.606999999999999</v>
      </c>
      <c r="S210" s="296"/>
      <c r="T210" s="277"/>
      <c r="U210" s="278"/>
      <c r="V210" s="787"/>
      <c r="W210" s="792"/>
      <c r="X210" s="792"/>
      <c r="Y210" s="792"/>
      <c r="Z210" s="792"/>
      <c r="AA210" s="792"/>
      <c r="AB210" s="792"/>
      <c r="AC210" s="278"/>
      <c r="AD210" s="278"/>
      <c r="AE210" s="278"/>
      <c r="AF210" s="278"/>
    </row>
    <row r="211" spans="1:32">
      <c r="A211" s="559"/>
      <c r="B211" s="646"/>
      <c r="C211" s="631"/>
      <c r="D211" s="663"/>
      <c r="E211" s="663"/>
      <c r="F211" s="916"/>
      <c r="G211" s="916"/>
      <c r="H211" s="857"/>
      <c r="I211" s="856" t="s">
        <v>327</v>
      </c>
      <c r="J211" s="916"/>
      <c r="K211" s="916"/>
      <c r="L211" s="630"/>
      <c r="M211" s="631"/>
      <c r="N211" s="631"/>
      <c r="O211" s="621"/>
      <c r="P211" s="374"/>
      <c r="S211" s="296"/>
      <c r="T211" s="277"/>
      <c r="U211" s="278"/>
      <c r="V211" s="279"/>
      <c r="W211" s="280"/>
      <c r="X211" s="280"/>
      <c r="Y211" s="280"/>
      <c r="Z211" s="280"/>
      <c r="AA211" s="280"/>
      <c r="AB211" s="280"/>
      <c r="AC211" s="278"/>
      <c r="AD211" s="278"/>
      <c r="AE211" s="278"/>
      <c r="AF211" s="278"/>
    </row>
    <row r="212" spans="1:32">
      <c r="A212" s="559"/>
      <c r="B212" s="646"/>
      <c r="C212" s="631"/>
      <c r="D212" s="649"/>
      <c r="E212" s="643"/>
      <c r="F212" s="917" t="s">
        <v>358</v>
      </c>
      <c r="G212" s="917"/>
      <c r="H212" s="918"/>
      <c r="I212" s="861">
        <f>226.07*0.1</f>
        <v>22.606999999999999</v>
      </c>
      <c r="J212" s="860"/>
      <c r="K212" s="860"/>
      <c r="L212" s="631"/>
      <c r="M212" s="631"/>
      <c r="N212" s="631"/>
      <c r="O212" s="621"/>
      <c r="P212" s="374"/>
      <c r="S212" s="296"/>
      <c r="T212" s="277"/>
      <c r="U212" s="278"/>
      <c r="V212" s="787"/>
      <c r="W212" s="791"/>
      <c r="X212" s="791"/>
      <c r="Y212" s="284"/>
      <c r="Z212" s="280"/>
      <c r="AA212" s="280"/>
      <c r="AB212" s="280"/>
      <c r="AC212" s="278"/>
      <c r="AD212" s="278"/>
      <c r="AE212" s="278"/>
      <c r="AF212" s="278"/>
    </row>
    <row r="213" spans="1:32">
      <c r="A213" s="559"/>
      <c r="B213" s="659"/>
      <c r="C213" s="660"/>
      <c r="D213" s="659"/>
      <c r="E213" s="659"/>
      <c r="F213" s="661"/>
      <c r="G213" s="662"/>
      <c r="H213" s="662"/>
      <c r="I213" s="662"/>
      <c r="J213" s="662"/>
      <c r="K213" s="662"/>
      <c r="L213" s="662"/>
      <c r="M213" s="662"/>
      <c r="N213" s="635"/>
      <c r="O213" s="621"/>
      <c r="P213" s="374"/>
      <c r="S213" s="296"/>
      <c r="T213" s="277"/>
      <c r="U213" s="278"/>
      <c r="V213" s="787"/>
      <c r="W213" s="791"/>
      <c r="X213" s="791"/>
      <c r="Y213" s="282"/>
      <c r="Z213" s="303"/>
      <c r="AA213" s="280"/>
      <c r="AB213" s="303"/>
      <c r="AC213" s="278"/>
      <c r="AD213" s="278"/>
      <c r="AE213" s="278"/>
      <c r="AF213" s="278"/>
    </row>
    <row r="214" spans="1:32" ht="14.25" customHeight="1">
      <c r="A214" s="560" t="s">
        <v>54</v>
      </c>
      <c r="B214" s="233" t="s">
        <v>241</v>
      </c>
      <c r="C214" s="604" t="s">
        <v>244</v>
      </c>
      <c r="D214" s="824" t="s">
        <v>247</v>
      </c>
      <c r="E214" s="825"/>
      <c r="F214" s="825"/>
      <c r="G214" s="825"/>
      <c r="H214" s="825"/>
      <c r="I214" s="825"/>
      <c r="J214" s="825"/>
      <c r="K214" s="825"/>
      <c r="L214" s="825"/>
      <c r="M214" s="825"/>
      <c r="N214" s="826"/>
      <c r="O214" s="215" t="s">
        <v>250</v>
      </c>
      <c r="P214" s="553">
        <f>M218</f>
        <v>0.56000000000000005</v>
      </c>
      <c r="S214" s="296"/>
      <c r="T214" s="277"/>
      <c r="U214" s="278"/>
      <c r="V214" s="279"/>
      <c r="W214" s="319"/>
      <c r="X214" s="319"/>
      <c r="Y214" s="282"/>
      <c r="Z214" s="303"/>
      <c r="AA214" s="280"/>
      <c r="AB214" s="280"/>
      <c r="AC214" s="278"/>
      <c r="AD214" s="278"/>
      <c r="AE214" s="278"/>
      <c r="AF214" s="278"/>
    </row>
    <row r="215" spans="1:32">
      <c r="A215" s="559"/>
      <c r="B215" s="646"/>
      <c r="C215" s="631"/>
      <c r="D215" s="663"/>
      <c r="E215" s="663"/>
      <c r="F215" s="866"/>
      <c r="G215" s="866"/>
      <c r="H215" s="866"/>
      <c r="I215" s="866"/>
      <c r="J215" s="866"/>
      <c r="K215" s="866"/>
      <c r="L215" s="630"/>
      <c r="M215" s="631"/>
      <c r="N215" s="631"/>
      <c r="O215" s="621"/>
      <c r="P215" s="374"/>
      <c r="S215" s="296"/>
      <c r="T215" s="277"/>
      <c r="U215" s="278"/>
      <c r="V215" s="279"/>
      <c r="W215" s="280"/>
      <c r="X215" s="280"/>
      <c r="Y215" s="301"/>
      <c r="Z215" s="302"/>
      <c r="AA215" s="280"/>
      <c r="AB215" s="280"/>
      <c r="AC215" s="278"/>
      <c r="AD215" s="278"/>
      <c r="AE215" s="278"/>
      <c r="AF215" s="278"/>
    </row>
    <row r="216" spans="1:32">
      <c r="A216" s="559"/>
      <c r="B216" s="646"/>
      <c r="C216" s="631"/>
      <c r="D216" s="663"/>
      <c r="E216" s="663"/>
      <c r="F216" s="630"/>
      <c r="G216" s="937" t="s">
        <v>359</v>
      </c>
      <c r="H216" s="937"/>
      <c r="I216" s="937"/>
      <c r="J216" s="938"/>
      <c r="K216" s="601" t="s">
        <v>360</v>
      </c>
      <c r="L216" s="601" t="s">
        <v>49</v>
      </c>
      <c r="M216" s="604" t="s">
        <v>293</v>
      </c>
      <c r="N216" s="631"/>
      <c r="O216" s="621"/>
      <c r="P216" s="374"/>
      <c r="S216" s="796"/>
      <c r="T216" s="796"/>
      <c r="U216" s="796"/>
      <c r="V216" s="796"/>
      <c r="W216" s="796"/>
      <c r="X216" s="796"/>
      <c r="Y216" s="796"/>
      <c r="Z216" s="796"/>
      <c r="AA216" s="796"/>
      <c r="AB216" s="796"/>
      <c r="AC216" s="796"/>
      <c r="AD216" s="796"/>
      <c r="AE216" s="796"/>
      <c r="AF216" s="281"/>
    </row>
    <row r="217" spans="1:32">
      <c r="A217" s="559"/>
      <c r="B217" s="646"/>
      <c r="C217" s="631"/>
      <c r="D217" s="663"/>
      <c r="E217" s="663"/>
      <c r="F217" s="630"/>
      <c r="G217" s="860" t="s">
        <v>353</v>
      </c>
      <c r="H217" s="860"/>
      <c r="I217" s="860"/>
      <c r="J217" s="862"/>
      <c r="K217" s="601">
        <v>2</v>
      </c>
      <c r="L217" s="601">
        <v>0.28000000000000003</v>
      </c>
      <c r="M217" s="604">
        <f>K217*L217</f>
        <v>0.56000000000000005</v>
      </c>
      <c r="N217" s="631"/>
      <c r="O217" s="621"/>
      <c r="P217" s="374"/>
      <c r="S217" s="304"/>
      <c r="T217" s="304"/>
      <c r="U217" s="305"/>
      <c r="V217" s="304"/>
      <c r="W217" s="304"/>
      <c r="X217" s="307"/>
      <c r="Y217" s="309"/>
      <c r="Z217" s="309"/>
      <c r="AA217" s="309"/>
      <c r="AB217" s="309"/>
      <c r="AC217" s="309"/>
      <c r="AD217" s="309"/>
      <c r="AE217" s="309"/>
      <c r="AF217" s="276"/>
    </row>
    <row r="218" spans="1:32">
      <c r="A218" s="559"/>
      <c r="B218" s="646"/>
      <c r="C218" s="631"/>
      <c r="D218" s="663"/>
      <c r="E218" s="663"/>
      <c r="F218" s="663"/>
      <c r="G218" s="663"/>
      <c r="H218" s="663"/>
      <c r="I218" s="630"/>
      <c r="J218" s="630"/>
      <c r="K218" s="630"/>
      <c r="L218" s="592" t="s">
        <v>293</v>
      </c>
      <c r="M218" s="593">
        <f>SUM(M217:M217)</f>
        <v>0.56000000000000005</v>
      </c>
      <c r="N218" s="630"/>
      <c r="O218" s="621"/>
      <c r="P218" s="374"/>
      <c r="S218" s="304"/>
      <c r="T218" s="277"/>
      <c r="U218" s="278"/>
      <c r="V218" s="787"/>
      <c r="W218" s="787"/>
      <c r="X218" s="787"/>
      <c r="Y218" s="787"/>
      <c r="Z218" s="787"/>
      <c r="AA218" s="787"/>
      <c r="AB218" s="787"/>
      <c r="AC218" s="278"/>
      <c r="AD218" s="278"/>
      <c r="AE218" s="278"/>
      <c r="AF218" s="278"/>
    </row>
    <row r="219" spans="1:32">
      <c r="A219" s="559"/>
      <c r="B219" s="646"/>
      <c r="C219" s="631"/>
      <c r="D219" s="649"/>
      <c r="E219" s="643"/>
      <c r="F219" s="643"/>
      <c r="G219" s="643"/>
      <c r="H219" s="643"/>
      <c r="I219" s="866"/>
      <c r="J219" s="866"/>
      <c r="K219" s="866"/>
      <c r="L219" s="884"/>
      <c r="M219" s="884"/>
      <c r="N219" s="884"/>
      <c r="O219" s="621"/>
      <c r="P219" s="374"/>
      <c r="S219" s="304"/>
      <c r="T219" s="277"/>
      <c r="U219" s="278"/>
      <c r="V219" s="306"/>
      <c r="W219" s="306"/>
      <c r="X219" s="788"/>
      <c r="Y219" s="788"/>
      <c r="Z219" s="788"/>
      <c r="AA219" s="788"/>
      <c r="AB219" s="788"/>
      <c r="AC219" s="788"/>
      <c r="AD219" s="284"/>
      <c r="AE219" s="278"/>
      <c r="AF219" s="278"/>
    </row>
    <row r="220" spans="1:32">
      <c r="A220" s="559"/>
      <c r="B220" s="646"/>
      <c r="C220" s="631"/>
      <c r="D220" s="649"/>
      <c r="E220" s="643"/>
      <c r="F220" s="643"/>
      <c r="G220" s="643"/>
      <c r="H220" s="643"/>
      <c r="I220" s="866"/>
      <c r="J220" s="866"/>
      <c r="K220" s="866"/>
      <c r="L220" s="884"/>
      <c r="M220" s="884"/>
      <c r="N220" s="884"/>
      <c r="O220" s="621"/>
      <c r="P220" s="374"/>
      <c r="S220" s="304"/>
      <c r="T220" s="277"/>
      <c r="U220" s="278"/>
      <c r="V220" s="279"/>
      <c r="W220" s="280"/>
      <c r="X220" s="788"/>
      <c r="Y220" s="788"/>
      <c r="Z220" s="788"/>
      <c r="AA220" s="790"/>
      <c r="AB220" s="790"/>
      <c r="AC220" s="790"/>
      <c r="AD220" s="278"/>
      <c r="AE220" s="278"/>
      <c r="AF220" s="278"/>
    </row>
    <row r="221" spans="1:32">
      <c r="A221" s="559"/>
      <c r="B221" s="659"/>
      <c r="C221" s="660"/>
      <c r="D221" s="659"/>
      <c r="E221" s="659"/>
      <c r="F221" s="659"/>
      <c r="G221" s="659"/>
      <c r="H221" s="659"/>
      <c r="I221" s="661"/>
      <c r="J221" s="662"/>
      <c r="K221" s="662"/>
      <c r="L221" s="662"/>
      <c r="M221" s="662"/>
      <c r="N221" s="662"/>
      <c r="O221" s="621"/>
      <c r="P221" s="374"/>
      <c r="S221" s="304"/>
      <c r="T221" s="304"/>
      <c r="U221" s="305"/>
      <c r="V221" s="304"/>
      <c r="W221" s="304"/>
      <c r="X221" s="307"/>
      <c r="Y221" s="309"/>
      <c r="Z221" s="309"/>
      <c r="AA221" s="309"/>
      <c r="AB221" s="309"/>
      <c r="AC221" s="309"/>
      <c r="AD221" s="309"/>
      <c r="AE221" s="309"/>
      <c r="AF221" s="276"/>
    </row>
    <row r="222" spans="1:32">
      <c r="A222" s="559"/>
      <c r="B222" s="659"/>
      <c r="C222" s="660"/>
      <c r="D222" s="659"/>
      <c r="E222" s="659"/>
      <c r="F222" s="661"/>
      <c r="G222" s="662"/>
      <c r="H222" s="662"/>
      <c r="I222" s="662"/>
      <c r="J222" s="662"/>
      <c r="K222" s="662"/>
      <c r="L222" s="662"/>
      <c r="M222" s="662"/>
      <c r="N222" s="635"/>
      <c r="O222" s="621"/>
      <c r="P222" s="374"/>
      <c r="S222" s="304"/>
      <c r="T222" s="277"/>
      <c r="U222" s="278"/>
      <c r="V222" s="787"/>
      <c r="W222" s="787"/>
      <c r="X222" s="787"/>
      <c r="Y222" s="787"/>
      <c r="Z222" s="787"/>
      <c r="AA222" s="787"/>
      <c r="AB222" s="787"/>
      <c r="AC222" s="278"/>
      <c r="AD222" s="278"/>
      <c r="AE222" s="278"/>
      <c r="AF222" s="278"/>
    </row>
    <row r="223" spans="1:32" ht="14.25" customHeight="1">
      <c r="A223" s="560" t="s">
        <v>55</v>
      </c>
      <c r="B223" s="233" t="s">
        <v>173</v>
      </c>
      <c r="C223" s="138" t="s">
        <v>201</v>
      </c>
      <c r="D223" s="824" t="s">
        <v>248</v>
      </c>
      <c r="E223" s="825"/>
      <c r="F223" s="825"/>
      <c r="G223" s="825"/>
      <c r="H223" s="825"/>
      <c r="I223" s="825"/>
      <c r="J223" s="825"/>
      <c r="K223" s="825"/>
      <c r="L223" s="825"/>
      <c r="M223" s="825"/>
      <c r="N223" s="826"/>
      <c r="O223" s="215" t="s">
        <v>250</v>
      </c>
      <c r="P223" s="553">
        <f>M228</f>
        <v>0.56000000000000005</v>
      </c>
      <c r="S223" s="304"/>
      <c r="T223" s="277"/>
      <c r="U223" s="278"/>
      <c r="V223" s="306"/>
      <c r="W223" s="306"/>
      <c r="X223" s="788"/>
      <c r="Y223" s="788"/>
      <c r="Z223" s="788"/>
      <c r="AA223" s="788"/>
      <c r="AB223" s="788"/>
      <c r="AC223" s="788"/>
      <c r="AD223" s="284"/>
      <c r="AE223" s="278"/>
      <c r="AF223" s="278"/>
    </row>
    <row r="224" spans="1:32">
      <c r="A224" s="559"/>
      <c r="B224" s="646"/>
      <c r="C224" s="631"/>
      <c r="D224" s="663"/>
      <c r="E224" s="663"/>
      <c r="F224" s="866"/>
      <c r="G224" s="866"/>
      <c r="H224" s="866"/>
      <c r="I224" s="866"/>
      <c r="J224" s="866"/>
      <c r="K224" s="866"/>
      <c r="L224" s="630"/>
      <c r="M224" s="631"/>
      <c r="N224" s="631"/>
      <c r="O224" s="621"/>
      <c r="P224" s="374"/>
      <c r="S224" s="304"/>
      <c r="T224" s="277"/>
      <c r="U224" s="278"/>
      <c r="V224" s="279"/>
      <c r="W224" s="280"/>
      <c r="X224" s="788"/>
      <c r="Y224" s="788"/>
      <c r="Z224" s="788"/>
      <c r="AA224" s="790"/>
      <c r="AB224" s="790"/>
      <c r="AC224" s="790"/>
      <c r="AD224" s="278"/>
      <c r="AE224" s="278"/>
      <c r="AF224" s="278"/>
    </row>
    <row r="225" spans="1:32">
      <c r="A225" s="559"/>
      <c r="B225" s="646"/>
      <c r="C225" s="631"/>
      <c r="D225" s="663"/>
      <c r="E225" s="663"/>
      <c r="F225" s="630"/>
      <c r="G225" s="630"/>
      <c r="H225" s="630"/>
      <c r="I225" s="630"/>
      <c r="J225" s="630"/>
      <c r="K225" s="630"/>
      <c r="L225" s="630"/>
      <c r="M225" s="630"/>
      <c r="N225" s="630"/>
      <c r="O225" s="621"/>
      <c r="P225" s="374"/>
      <c r="S225" s="304"/>
      <c r="T225" s="304"/>
      <c r="U225" s="305"/>
      <c r="V225" s="304"/>
      <c r="W225" s="304"/>
      <c r="X225" s="307"/>
      <c r="Y225" s="309"/>
      <c r="Z225" s="309"/>
      <c r="AA225" s="309"/>
      <c r="AB225" s="309"/>
      <c r="AC225" s="309"/>
      <c r="AD225" s="309"/>
      <c r="AE225" s="309"/>
      <c r="AF225" s="276"/>
    </row>
    <row r="226" spans="1:32">
      <c r="A226" s="559"/>
      <c r="B226" s="646"/>
      <c r="C226" s="631"/>
      <c r="D226" s="663"/>
      <c r="E226" s="663"/>
      <c r="F226" s="630"/>
      <c r="G226" s="937" t="s">
        <v>359</v>
      </c>
      <c r="H226" s="937"/>
      <c r="I226" s="937"/>
      <c r="J226" s="938"/>
      <c r="K226" s="601" t="s">
        <v>360</v>
      </c>
      <c r="L226" s="601" t="s">
        <v>49</v>
      </c>
      <c r="M226" s="604" t="s">
        <v>293</v>
      </c>
      <c r="N226" s="630"/>
      <c r="O226" s="621"/>
      <c r="P226" s="374"/>
      <c r="S226" s="304"/>
      <c r="T226" s="277"/>
      <c r="U226" s="278"/>
      <c r="V226" s="787"/>
      <c r="W226" s="787"/>
      <c r="X226" s="787"/>
      <c r="Y226" s="787"/>
      <c r="Z226" s="787"/>
      <c r="AA226" s="787"/>
      <c r="AB226" s="787"/>
      <c r="AC226" s="278"/>
      <c r="AD226" s="278"/>
      <c r="AE226" s="278"/>
      <c r="AF226" s="278"/>
    </row>
    <row r="227" spans="1:32">
      <c r="A227" s="559"/>
      <c r="B227" s="646"/>
      <c r="C227" s="631"/>
      <c r="D227" s="663"/>
      <c r="E227" s="663"/>
      <c r="F227" s="630"/>
      <c r="G227" s="860" t="str">
        <f>G217</f>
        <v>RUA PALMEIRA</v>
      </c>
      <c r="H227" s="860"/>
      <c r="I227" s="860"/>
      <c r="J227" s="862"/>
      <c r="K227" s="601">
        <f>K217</f>
        <v>2</v>
      </c>
      <c r="L227" s="601">
        <f>L217</f>
        <v>0.28000000000000003</v>
      </c>
      <c r="M227" s="604">
        <f>K227*L227</f>
        <v>0.56000000000000005</v>
      </c>
      <c r="N227" s="630"/>
      <c r="O227" s="621"/>
      <c r="P227" s="374"/>
      <c r="S227" s="304"/>
      <c r="T227" s="277"/>
      <c r="U227" s="278"/>
      <c r="V227" s="306"/>
      <c r="W227" s="306"/>
      <c r="X227" s="788"/>
      <c r="Y227" s="788"/>
      <c r="Z227" s="788"/>
      <c r="AA227" s="788"/>
      <c r="AB227" s="788"/>
      <c r="AC227" s="788"/>
      <c r="AD227" s="284"/>
      <c r="AE227" s="278"/>
      <c r="AF227" s="278"/>
    </row>
    <row r="228" spans="1:32">
      <c r="A228" s="559"/>
      <c r="B228" s="646"/>
      <c r="C228" s="631"/>
      <c r="D228" s="663"/>
      <c r="E228" s="663"/>
      <c r="F228" s="630"/>
      <c r="G228" s="939" t="s">
        <v>293</v>
      </c>
      <c r="H228" s="940"/>
      <c r="I228" s="940"/>
      <c r="J228" s="940"/>
      <c r="K228" s="601"/>
      <c r="L228" s="592"/>
      <c r="M228" s="593">
        <f>SUM(M227:M227)</f>
        <v>0.56000000000000005</v>
      </c>
      <c r="N228" s="630"/>
      <c r="O228" s="621"/>
      <c r="P228" s="374"/>
      <c r="S228" s="304"/>
      <c r="T228" s="277"/>
      <c r="U228" s="278"/>
      <c r="V228" s="306"/>
      <c r="W228" s="306"/>
      <c r="X228" s="284"/>
      <c r="Y228" s="789"/>
      <c r="Z228" s="789"/>
      <c r="AA228" s="789"/>
      <c r="AB228" s="789"/>
      <c r="AC228" s="284"/>
      <c r="AD228" s="284"/>
      <c r="AE228" s="278"/>
      <c r="AF228" s="278"/>
    </row>
    <row r="229" spans="1:32">
      <c r="A229" s="559"/>
      <c r="B229" s="646"/>
      <c r="C229" s="631"/>
      <c r="D229" s="663"/>
      <c r="E229" s="663"/>
      <c r="F229" s="630"/>
      <c r="G229" s="630"/>
      <c r="H229" s="630"/>
      <c r="I229" s="630"/>
      <c r="J229" s="630"/>
      <c r="K229" s="630"/>
      <c r="L229" s="630"/>
      <c r="M229" s="630"/>
      <c r="N229" s="630"/>
      <c r="O229" s="621"/>
      <c r="P229" s="374"/>
      <c r="S229" s="304"/>
      <c r="T229" s="277"/>
      <c r="U229" s="278"/>
      <c r="V229" s="306"/>
      <c r="W229" s="306"/>
      <c r="X229" s="284"/>
      <c r="Y229" s="790"/>
      <c r="Z229" s="790"/>
      <c r="AA229" s="790"/>
      <c r="AB229" s="790"/>
      <c r="AC229" s="284"/>
      <c r="AD229" s="284"/>
      <c r="AE229" s="278"/>
      <c r="AF229" s="278"/>
    </row>
    <row r="230" spans="1:32">
      <c r="A230" s="559"/>
      <c r="B230" s="659"/>
      <c r="C230" s="660"/>
      <c r="D230" s="659"/>
      <c r="E230" s="659"/>
      <c r="F230" s="661"/>
      <c r="G230" s="662"/>
      <c r="H230" s="662"/>
      <c r="I230" s="662"/>
      <c r="J230" s="662"/>
      <c r="K230" s="662"/>
      <c r="L230" s="662"/>
      <c r="M230" s="662"/>
      <c r="N230" s="635"/>
      <c r="O230" s="621"/>
      <c r="P230" s="374"/>
      <c r="S230" s="304"/>
      <c r="T230" s="277"/>
      <c r="U230" s="278"/>
      <c r="V230" s="306"/>
      <c r="W230" s="306"/>
      <c r="X230" s="306"/>
      <c r="Y230" s="306"/>
      <c r="Z230" s="306"/>
      <c r="AA230" s="284"/>
      <c r="AB230" s="284"/>
      <c r="AC230" s="284"/>
      <c r="AD230" s="291"/>
      <c r="AE230" s="290"/>
      <c r="AF230" s="284"/>
    </row>
    <row r="231" spans="1:32" ht="14.25" customHeight="1">
      <c r="A231" s="560" t="s">
        <v>56</v>
      </c>
      <c r="B231" s="138" t="s">
        <v>175</v>
      </c>
      <c r="C231" s="138" t="s">
        <v>201</v>
      </c>
      <c r="D231" s="824" t="s">
        <v>364</v>
      </c>
      <c r="E231" s="825"/>
      <c r="F231" s="825"/>
      <c r="G231" s="825"/>
      <c r="H231" s="825"/>
      <c r="I231" s="825"/>
      <c r="J231" s="825"/>
      <c r="K231" s="825"/>
      <c r="L231" s="825"/>
      <c r="M231" s="825"/>
      <c r="N231" s="826"/>
      <c r="O231" s="215" t="s">
        <v>118</v>
      </c>
      <c r="P231" s="553">
        <v>10.8</v>
      </c>
      <c r="S231" s="304"/>
      <c r="T231" s="277"/>
      <c r="U231" s="278"/>
      <c r="V231" s="279"/>
      <c r="W231" s="280"/>
      <c r="X231" s="280"/>
      <c r="Y231" s="280"/>
      <c r="Z231" s="280"/>
      <c r="AA231" s="788"/>
      <c r="AB231" s="788"/>
      <c r="AC231" s="788"/>
      <c r="AD231" s="790"/>
      <c r="AE231" s="790"/>
      <c r="AF231" s="790"/>
    </row>
    <row r="232" spans="1:32">
      <c r="A232" s="559"/>
      <c r="B232" s="659"/>
      <c r="C232" s="660"/>
      <c r="D232" s="935" t="s">
        <v>365</v>
      </c>
      <c r="E232" s="935"/>
      <c r="F232" s="935"/>
      <c r="G232" s="936"/>
      <c r="H232" s="935"/>
      <c r="I232" s="935"/>
      <c r="J232" s="935"/>
      <c r="K232" s="935"/>
      <c r="L232" s="935"/>
      <c r="M232" s="935"/>
      <c r="N232" s="935"/>
      <c r="O232" s="621"/>
      <c r="P232" s="374"/>
      <c r="S232" s="304"/>
      <c r="T232" s="277"/>
      <c r="U232" s="278"/>
      <c r="V232" s="279"/>
      <c r="W232" s="280"/>
      <c r="X232" s="280"/>
      <c r="Y232" s="280"/>
      <c r="Z232" s="280"/>
      <c r="AA232" s="788"/>
      <c r="AB232" s="788"/>
      <c r="AC232" s="788"/>
      <c r="AD232" s="790"/>
      <c r="AE232" s="790"/>
      <c r="AF232" s="790"/>
    </row>
    <row r="233" spans="1:32" ht="43.5" customHeight="1">
      <c r="A233" s="559"/>
      <c r="B233" s="659"/>
      <c r="C233" s="660"/>
      <c r="D233" s="659"/>
      <c r="E233" s="659"/>
      <c r="F233" s="661"/>
      <c r="G233" s="664"/>
      <c r="H233" s="664"/>
      <c r="I233" s="664"/>
      <c r="J233" s="664"/>
      <c r="K233" s="664"/>
      <c r="L233" s="664"/>
      <c r="M233" s="664"/>
      <c r="N233" s="665"/>
      <c r="O233" s="615"/>
      <c r="P233" s="401"/>
      <c r="S233" s="304"/>
      <c r="T233" s="304"/>
      <c r="U233" s="305"/>
      <c r="V233" s="304"/>
      <c r="W233" s="304"/>
      <c r="X233" s="304"/>
      <c r="Y233" s="304"/>
      <c r="Z233" s="304"/>
      <c r="AA233" s="307"/>
      <c r="AB233" s="309"/>
      <c r="AC233" s="309"/>
      <c r="AD233" s="309"/>
      <c r="AE233" s="309"/>
      <c r="AF233" s="309"/>
    </row>
    <row r="234" spans="1:32" ht="37.5" customHeight="1">
      <c r="A234" s="559"/>
      <c r="B234" s="659"/>
      <c r="C234" s="660"/>
      <c r="D234" s="659"/>
      <c r="E234" s="659"/>
      <c r="F234" s="661"/>
      <c r="G234" s="757" t="s">
        <v>4404</v>
      </c>
      <c r="H234" s="757"/>
      <c r="I234" s="757"/>
      <c r="J234" s="757"/>
      <c r="K234" s="666"/>
      <c r="L234" s="666"/>
      <c r="M234" s="621"/>
      <c r="N234" s="665"/>
      <c r="O234" s="615"/>
      <c r="P234" s="401"/>
      <c r="S234" s="304"/>
      <c r="T234" s="304"/>
      <c r="U234" s="305"/>
      <c r="V234" s="304"/>
      <c r="W234" s="304"/>
      <c r="X234" s="307"/>
      <c r="Y234" s="309"/>
      <c r="Z234" s="309"/>
      <c r="AA234" s="309"/>
      <c r="AB234" s="309"/>
      <c r="AC234" s="309"/>
      <c r="AD234" s="309"/>
      <c r="AE234" s="309"/>
      <c r="AF234" s="276"/>
    </row>
    <row r="235" spans="1:32">
      <c r="A235" s="559"/>
      <c r="B235" s="659"/>
      <c r="C235" s="660"/>
      <c r="D235" s="659"/>
      <c r="E235" s="659"/>
      <c r="F235" s="661"/>
      <c r="G235" s="757" t="s">
        <v>124</v>
      </c>
      <c r="H235" s="757"/>
      <c r="I235" s="757"/>
      <c r="J235" s="757"/>
      <c r="K235" s="666"/>
      <c r="L235" s="666"/>
      <c r="M235" s="621"/>
      <c r="N235" s="665"/>
      <c r="O235" s="615"/>
      <c r="P235" s="401"/>
      <c r="S235" s="304"/>
      <c r="T235" s="277"/>
      <c r="U235" s="278"/>
      <c r="V235" s="787"/>
      <c r="W235" s="787"/>
      <c r="X235" s="787"/>
      <c r="Y235" s="787"/>
      <c r="Z235" s="787"/>
      <c r="AA235" s="787"/>
      <c r="AB235" s="787"/>
      <c r="AC235" s="278"/>
      <c r="AD235" s="278"/>
      <c r="AE235" s="278"/>
      <c r="AF235" s="278"/>
    </row>
    <row r="236" spans="1:32" ht="30" customHeight="1" thickBot="1">
      <c r="A236" s="561"/>
      <c r="B236" s="562"/>
      <c r="C236" s="563"/>
      <c r="D236" s="562"/>
      <c r="E236" s="562"/>
      <c r="F236" s="564"/>
      <c r="G236" s="934" t="s">
        <v>4405</v>
      </c>
      <c r="H236" s="934"/>
      <c r="I236" s="934"/>
      <c r="J236" s="934"/>
      <c r="K236" s="582"/>
      <c r="L236" s="582"/>
      <c r="M236" s="566"/>
      <c r="N236" s="565"/>
      <c r="O236" s="566"/>
      <c r="P236" s="567"/>
      <c r="S236" s="304"/>
      <c r="T236" s="277"/>
      <c r="U236" s="278"/>
      <c r="V236" s="306"/>
      <c r="W236" s="306"/>
      <c r="X236" s="788"/>
      <c r="Y236" s="788"/>
      <c r="Z236" s="788"/>
      <c r="AA236" s="788"/>
      <c r="AB236" s="788"/>
      <c r="AC236" s="788"/>
      <c r="AD236" s="284"/>
      <c r="AE236" s="278"/>
      <c r="AF236" s="278"/>
    </row>
    <row r="237" spans="1:32">
      <c r="S237" s="304"/>
      <c r="T237" s="277"/>
      <c r="U237" s="278"/>
      <c r="V237" s="306"/>
      <c r="W237" s="306"/>
      <c r="X237" s="284"/>
      <c r="Y237" s="284"/>
      <c r="Z237" s="284"/>
      <c r="AA237" s="284"/>
      <c r="AB237" s="284"/>
      <c r="AC237" s="284"/>
      <c r="AD237" s="284"/>
      <c r="AE237" s="284"/>
      <c r="AF237" s="284"/>
    </row>
    <row r="238" spans="1:32">
      <c r="S238" s="304"/>
      <c r="T238" s="277"/>
      <c r="U238" s="278"/>
      <c r="V238" s="306"/>
      <c r="W238" s="306"/>
      <c r="X238" s="284"/>
      <c r="Y238" s="789"/>
      <c r="Z238" s="789"/>
      <c r="AA238" s="789"/>
      <c r="AB238" s="789"/>
      <c r="AC238" s="284"/>
      <c r="AD238" s="284"/>
      <c r="AE238" s="278"/>
      <c r="AF238" s="284"/>
    </row>
    <row r="239" spans="1:32">
      <c r="S239" s="304"/>
      <c r="T239" s="277"/>
      <c r="U239" s="278"/>
      <c r="V239" s="306"/>
      <c r="W239" s="306"/>
      <c r="X239" s="284"/>
      <c r="Y239" s="790"/>
      <c r="Z239" s="790"/>
      <c r="AA239" s="790"/>
      <c r="AB239" s="790"/>
      <c r="AC239" s="284"/>
      <c r="AD239" s="284"/>
      <c r="AE239" s="278"/>
      <c r="AF239" s="284"/>
    </row>
    <row r="240" spans="1:32">
      <c r="S240" s="304"/>
      <c r="T240" s="277"/>
      <c r="U240" s="278"/>
      <c r="V240" s="306"/>
      <c r="W240" s="306"/>
      <c r="X240" s="284"/>
      <c r="Y240" s="782"/>
      <c r="Z240" s="783"/>
      <c r="AA240" s="783"/>
      <c r="AB240" s="783"/>
      <c r="AC240" s="284"/>
      <c r="AD240" s="291"/>
      <c r="AE240" s="290"/>
      <c r="AF240" s="284"/>
    </row>
    <row r="241" spans="19:32">
      <c r="S241" s="304"/>
      <c r="T241" s="277"/>
      <c r="U241" s="278"/>
      <c r="V241" s="306"/>
      <c r="W241" s="306"/>
      <c r="X241" s="284"/>
      <c r="Y241" s="284"/>
      <c r="Z241" s="284"/>
      <c r="AA241" s="284"/>
      <c r="AB241" s="284"/>
      <c r="AC241" s="284"/>
      <c r="AD241" s="284"/>
      <c r="AE241" s="284"/>
      <c r="AF241" s="284"/>
    </row>
    <row r="242" spans="19:32">
      <c r="S242" s="304"/>
      <c r="T242" s="304"/>
      <c r="U242" s="305"/>
      <c r="V242" s="304"/>
      <c r="W242" s="304"/>
      <c r="X242" s="307"/>
      <c r="Y242" s="309"/>
      <c r="Z242" s="309"/>
      <c r="AA242" s="309"/>
      <c r="AB242" s="309"/>
      <c r="AC242" s="309"/>
      <c r="AD242" s="309"/>
      <c r="AE242" s="309"/>
      <c r="AF242" s="276"/>
    </row>
    <row r="243" spans="19:32">
      <c r="S243" s="304"/>
      <c r="T243" s="277"/>
      <c r="U243" s="278"/>
      <c r="V243" s="787"/>
      <c r="W243" s="787"/>
      <c r="X243" s="787"/>
      <c r="Y243" s="787"/>
      <c r="Z243" s="787"/>
      <c r="AA243" s="787"/>
      <c r="AB243" s="787"/>
      <c r="AC243" s="278"/>
      <c r="AD243" s="278"/>
      <c r="AE243" s="278"/>
      <c r="AF243" s="278"/>
    </row>
    <row r="244" spans="19:32">
      <c r="S244" s="304"/>
      <c r="T244" s="304"/>
      <c r="U244" s="305"/>
      <c r="V244" s="304"/>
      <c r="W244" s="304"/>
      <c r="X244" s="307"/>
      <c r="Y244" s="284"/>
      <c r="Z244" s="284"/>
      <c r="AA244" s="284"/>
      <c r="AB244" s="284"/>
      <c r="AC244" s="284"/>
      <c r="AD244" s="284"/>
      <c r="AE244" s="284"/>
      <c r="AF244" s="276"/>
    </row>
    <row r="245" spans="19:32">
      <c r="S245" s="304"/>
      <c r="T245" s="304"/>
      <c r="U245" s="305"/>
      <c r="V245" s="304"/>
      <c r="W245" s="304"/>
      <c r="X245" s="307"/>
      <c r="Y245" s="789"/>
      <c r="Z245" s="789"/>
      <c r="AA245" s="789"/>
      <c r="AB245" s="789"/>
      <c r="AC245" s="284"/>
      <c r="AD245" s="284"/>
      <c r="AE245" s="278"/>
      <c r="AF245" s="276"/>
    </row>
    <row r="246" spans="19:32">
      <c r="S246" s="304"/>
      <c r="T246" s="304"/>
      <c r="U246" s="305"/>
      <c r="V246" s="304"/>
      <c r="W246" s="304"/>
      <c r="X246" s="307"/>
      <c r="Y246" s="790"/>
      <c r="Z246" s="790"/>
      <c r="AA246" s="790"/>
      <c r="AB246" s="790"/>
      <c r="AC246" s="284"/>
      <c r="AD246" s="284"/>
      <c r="AE246" s="278"/>
      <c r="AF246" s="276"/>
    </row>
    <row r="247" spans="19:32">
      <c r="S247" s="304"/>
      <c r="T247" s="304"/>
      <c r="U247" s="305"/>
      <c r="V247" s="304"/>
      <c r="W247" s="304"/>
      <c r="X247" s="307"/>
      <c r="Y247" s="782"/>
      <c r="Z247" s="783"/>
      <c r="AA247" s="783"/>
      <c r="AB247" s="783"/>
      <c r="AC247" s="291"/>
      <c r="AD247" s="291"/>
      <c r="AE247" s="290"/>
      <c r="AF247" s="276"/>
    </row>
    <row r="248" spans="19:32">
      <c r="S248" s="304"/>
      <c r="T248" s="304"/>
      <c r="U248" s="305"/>
      <c r="V248" s="304"/>
      <c r="W248" s="304"/>
      <c r="X248" s="307"/>
      <c r="Y248" s="309"/>
      <c r="Z248" s="309"/>
      <c r="AA248" s="309"/>
      <c r="AB248" s="309"/>
      <c r="AC248" s="309"/>
      <c r="AD248" s="309"/>
      <c r="AE248" s="309"/>
      <c r="AF248" s="276"/>
    </row>
    <row r="249" spans="19:32">
      <c r="S249" s="320"/>
      <c r="T249" s="320"/>
      <c r="U249" s="320"/>
      <c r="V249" s="320"/>
      <c r="W249" s="320"/>
      <c r="X249" s="320"/>
      <c r="Y249" s="320"/>
      <c r="Z249" s="320"/>
      <c r="AA249" s="320"/>
      <c r="AB249" s="320"/>
      <c r="AC249" s="320"/>
      <c r="AD249" s="320"/>
      <c r="AE249" s="320"/>
      <c r="AF249" s="320"/>
    </row>
    <row r="250" spans="19:32">
      <c r="S250" s="320"/>
      <c r="T250" s="320"/>
      <c r="U250" s="320"/>
      <c r="V250" s="320"/>
      <c r="W250" s="320"/>
      <c r="X250" s="320"/>
      <c r="Y250" s="320"/>
      <c r="Z250" s="320"/>
      <c r="AA250" s="320"/>
      <c r="AB250" s="320"/>
      <c r="AC250" s="320"/>
      <c r="AD250" s="320"/>
      <c r="AE250" s="320"/>
      <c r="AF250" s="320"/>
    </row>
    <row r="251" spans="19:32">
      <c r="S251" s="320"/>
      <c r="T251" s="320"/>
      <c r="U251" s="320"/>
      <c r="V251" s="320"/>
      <c r="W251" s="320"/>
      <c r="X251" s="320"/>
      <c r="Y251" s="320"/>
      <c r="Z251" s="320"/>
      <c r="AA251" s="320"/>
      <c r="AB251" s="320"/>
      <c r="AC251" s="320"/>
      <c r="AD251" s="320"/>
      <c r="AE251" s="320"/>
      <c r="AF251" s="320"/>
    </row>
    <row r="252" spans="19:32">
      <c r="S252" s="320"/>
      <c r="T252" s="320"/>
      <c r="U252" s="320"/>
      <c r="V252" s="320"/>
      <c r="W252" s="320"/>
      <c r="X252" s="320"/>
      <c r="Y252" s="320"/>
      <c r="Z252" s="320"/>
      <c r="AA252" s="320"/>
      <c r="AB252" s="320"/>
      <c r="AC252" s="320"/>
      <c r="AD252" s="320"/>
      <c r="AE252" s="320"/>
      <c r="AF252" s="320"/>
    </row>
    <row r="253" spans="19:32">
      <c r="S253" s="320"/>
      <c r="T253" s="320"/>
      <c r="U253" s="320"/>
      <c r="V253" s="320"/>
      <c r="W253" s="320"/>
      <c r="X253" s="320"/>
      <c r="Y253" s="320"/>
      <c r="Z253" s="320"/>
      <c r="AA253" s="320"/>
      <c r="AB253" s="320"/>
      <c r="AC253" s="320"/>
      <c r="AD253" s="320"/>
      <c r="AE253" s="320"/>
      <c r="AF253" s="320"/>
    </row>
    <row r="254" spans="19:32">
      <c r="S254" s="320"/>
      <c r="T254" s="320"/>
      <c r="U254" s="320"/>
      <c r="V254" s="320"/>
      <c r="W254" s="320"/>
      <c r="X254" s="320"/>
      <c r="Y254" s="320"/>
      <c r="Z254" s="320"/>
      <c r="AA254" s="320"/>
      <c r="AB254" s="320"/>
      <c r="AC254" s="320"/>
      <c r="AD254" s="320"/>
      <c r="AE254" s="320"/>
      <c r="AF254" s="320"/>
    </row>
  </sheetData>
  <mergeCells count="671">
    <mergeCell ref="G234:J234"/>
    <mergeCell ref="G235:J235"/>
    <mergeCell ref="G236:J236"/>
    <mergeCell ref="I196:J196"/>
    <mergeCell ref="D193:N193"/>
    <mergeCell ref="C194:D194"/>
    <mergeCell ref="E194:F194"/>
    <mergeCell ref="I194:J194"/>
    <mergeCell ref="K194:L194"/>
    <mergeCell ref="C195:D195"/>
    <mergeCell ref="E195:F195"/>
    <mergeCell ref="I195:J195"/>
    <mergeCell ref="K195:L195"/>
    <mergeCell ref="D232:N232"/>
    <mergeCell ref="I215:K215"/>
    <mergeCell ref="F207:H207"/>
    <mergeCell ref="I207:K207"/>
    <mergeCell ref="F224:H224"/>
    <mergeCell ref="I224:K224"/>
    <mergeCell ref="G226:J226"/>
    <mergeCell ref="G227:J227"/>
    <mergeCell ref="G228:J228"/>
    <mergeCell ref="G216:J216"/>
    <mergeCell ref="G217:J217"/>
    <mergeCell ref="D223:N223"/>
    <mergeCell ref="D231:N231"/>
    <mergeCell ref="D180:N180"/>
    <mergeCell ref="F208:H208"/>
    <mergeCell ref="I208:K208"/>
    <mergeCell ref="D171:F171"/>
    <mergeCell ref="D172:F172"/>
    <mergeCell ref="D177:F177"/>
    <mergeCell ref="D178:F178"/>
    <mergeCell ref="E185:F185"/>
    <mergeCell ref="I185:J185"/>
    <mergeCell ref="E186:F186"/>
    <mergeCell ref="I186:J186"/>
    <mergeCell ref="D188:N188"/>
    <mergeCell ref="D189:N189"/>
    <mergeCell ref="C190:D190"/>
    <mergeCell ref="E190:F190"/>
    <mergeCell ref="B204:P204"/>
    <mergeCell ref="C191:D191"/>
    <mergeCell ref="E191:F191"/>
    <mergeCell ref="I191:J191"/>
    <mergeCell ref="D12:N12"/>
    <mergeCell ref="D14:N14"/>
    <mergeCell ref="D18:N18"/>
    <mergeCell ref="D26:N26"/>
    <mergeCell ref="D34:N34"/>
    <mergeCell ref="D46:N46"/>
    <mergeCell ref="D58:N58"/>
    <mergeCell ref="D165:F165"/>
    <mergeCell ref="H102:I102"/>
    <mergeCell ref="J102:K102"/>
    <mergeCell ref="D104:F104"/>
    <mergeCell ref="H104:I104"/>
    <mergeCell ref="J104:K104"/>
    <mergeCell ref="D106:N106"/>
    <mergeCell ref="D100:F100"/>
    <mergeCell ref="H100:I100"/>
    <mergeCell ref="J100:K100"/>
    <mergeCell ref="D101:F101"/>
    <mergeCell ref="H101:I101"/>
    <mergeCell ref="J101:K101"/>
    <mergeCell ref="D98:F98"/>
    <mergeCell ref="H98:I98"/>
    <mergeCell ref="J98:K98"/>
    <mergeCell ref="D154:G154"/>
    <mergeCell ref="J154:K154"/>
    <mergeCell ref="D158:G158"/>
    <mergeCell ref="J158:K158"/>
    <mergeCell ref="D159:G159"/>
    <mergeCell ref="J159:K159"/>
    <mergeCell ref="D148:G148"/>
    <mergeCell ref="I190:J190"/>
    <mergeCell ref="K190:L190"/>
    <mergeCell ref="J148:K148"/>
    <mergeCell ref="D152:G152"/>
    <mergeCell ref="D150:N150"/>
    <mergeCell ref="F182:G182"/>
    <mergeCell ref="J182:K182"/>
    <mergeCell ref="D183:N183"/>
    <mergeCell ref="K191:L191"/>
    <mergeCell ref="D192:N192"/>
    <mergeCell ref="G128:J128"/>
    <mergeCell ref="D131:N131"/>
    <mergeCell ref="K128:L128"/>
    <mergeCell ref="D146:G146"/>
    <mergeCell ref="D147:G147"/>
    <mergeCell ref="D135:G135"/>
    <mergeCell ref="K135:L135"/>
    <mergeCell ref="E136:F136"/>
    <mergeCell ref="I136:J136"/>
    <mergeCell ref="K136:L136"/>
    <mergeCell ref="D138:N138"/>
    <mergeCell ref="D144:N144"/>
    <mergeCell ref="D153:G153"/>
    <mergeCell ref="G129:J129"/>
    <mergeCell ref="K129:L129"/>
    <mergeCell ref="D133:G133"/>
    <mergeCell ref="D134:G134"/>
    <mergeCell ref="D160:G160"/>
    <mergeCell ref="J160:K160"/>
    <mergeCell ref="J152:K152"/>
    <mergeCell ref="C182:E182"/>
    <mergeCell ref="D166:F166"/>
    <mergeCell ref="I219:K219"/>
    <mergeCell ref="L219:N219"/>
    <mergeCell ref="I220:K220"/>
    <mergeCell ref="L220:N220"/>
    <mergeCell ref="F211:H211"/>
    <mergeCell ref="I211:K211"/>
    <mergeCell ref="F212:H212"/>
    <mergeCell ref="I212:K212"/>
    <mergeCell ref="F215:H215"/>
    <mergeCell ref="B11:P11"/>
    <mergeCell ref="B17:P17"/>
    <mergeCell ref="D33:P33"/>
    <mergeCell ref="J153:K153"/>
    <mergeCell ref="D140:H140"/>
    <mergeCell ref="D141:G141"/>
    <mergeCell ref="D142:G142"/>
    <mergeCell ref="B130:P130"/>
    <mergeCell ref="E127:F127"/>
    <mergeCell ref="I127:J127"/>
    <mergeCell ref="K127:L127"/>
    <mergeCell ref="D126:N126"/>
    <mergeCell ref="E123:F123"/>
    <mergeCell ref="I123:J123"/>
    <mergeCell ref="C125:E125"/>
    <mergeCell ref="F125:G125"/>
    <mergeCell ref="J125:K125"/>
    <mergeCell ref="B124:P124"/>
    <mergeCell ref="D107:N107"/>
    <mergeCell ref="D108:E108"/>
    <mergeCell ref="J108:K108"/>
    <mergeCell ref="D109:E109"/>
    <mergeCell ref="J109:K109"/>
    <mergeCell ref="D102:F102"/>
    <mergeCell ref="D99:F99"/>
    <mergeCell ref="H99:I99"/>
    <mergeCell ref="J99:K99"/>
    <mergeCell ref="D96:F96"/>
    <mergeCell ref="H96:I96"/>
    <mergeCell ref="J96:K96"/>
    <mergeCell ref="D97:F97"/>
    <mergeCell ref="H97:I97"/>
    <mergeCell ref="J97:K97"/>
    <mergeCell ref="D94:F94"/>
    <mergeCell ref="H94:I94"/>
    <mergeCell ref="J94:K94"/>
    <mergeCell ref="D95:F95"/>
    <mergeCell ref="H95:I95"/>
    <mergeCell ref="J95:K95"/>
    <mergeCell ref="D88:F88"/>
    <mergeCell ref="H88:I88"/>
    <mergeCell ref="J88:K88"/>
    <mergeCell ref="D86:F86"/>
    <mergeCell ref="H86:I86"/>
    <mergeCell ref="J86:K86"/>
    <mergeCell ref="D87:F87"/>
    <mergeCell ref="H87:I87"/>
    <mergeCell ref="J87:K87"/>
    <mergeCell ref="D84:F84"/>
    <mergeCell ref="H84:I84"/>
    <mergeCell ref="J84:K84"/>
    <mergeCell ref="D85:F85"/>
    <mergeCell ref="H85:I85"/>
    <mergeCell ref="J85:K85"/>
    <mergeCell ref="D83:F83"/>
    <mergeCell ref="H83:I83"/>
    <mergeCell ref="J83:K83"/>
    <mergeCell ref="D80:F80"/>
    <mergeCell ref="H80:I80"/>
    <mergeCell ref="J80:K80"/>
    <mergeCell ref="D81:F81"/>
    <mergeCell ref="H81:I81"/>
    <mergeCell ref="J81:K81"/>
    <mergeCell ref="E78:F78"/>
    <mergeCell ref="H78:I78"/>
    <mergeCell ref="C71:E71"/>
    <mergeCell ref="K71:L71"/>
    <mergeCell ref="E75:F75"/>
    <mergeCell ref="H75:I75"/>
    <mergeCell ref="D74:N74"/>
    <mergeCell ref="D82:F82"/>
    <mergeCell ref="H82:I82"/>
    <mergeCell ref="J82:K82"/>
    <mergeCell ref="C70:E70"/>
    <mergeCell ref="G70:H70"/>
    <mergeCell ref="I70:J70"/>
    <mergeCell ref="K70:L70"/>
    <mergeCell ref="D73:N73"/>
    <mergeCell ref="E76:F76"/>
    <mergeCell ref="H76:I76"/>
    <mergeCell ref="E77:F77"/>
    <mergeCell ref="H77:I77"/>
    <mergeCell ref="K65:L65"/>
    <mergeCell ref="C66:E66"/>
    <mergeCell ref="G66:H66"/>
    <mergeCell ref="I66:J66"/>
    <mergeCell ref="K66:L66"/>
    <mergeCell ref="C69:E69"/>
    <mergeCell ref="G69:H69"/>
    <mergeCell ref="I69:J69"/>
    <mergeCell ref="K69:L69"/>
    <mergeCell ref="C122:E122"/>
    <mergeCell ref="F122:G122"/>
    <mergeCell ref="H122:I122"/>
    <mergeCell ref="J122:K122"/>
    <mergeCell ref="C121:E121"/>
    <mergeCell ref="F121:G121"/>
    <mergeCell ref="H121:I121"/>
    <mergeCell ref="J121:K121"/>
    <mergeCell ref="J117:K117"/>
    <mergeCell ref="C116:E116"/>
    <mergeCell ref="F116:G116"/>
    <mergeCell ref="H116:I116"/>
    <mergeCell ref="J116:K116"/>
    <mergeCell ref="C117:E117"/>
    <mergeCell ref="F117:G117"/>
    <mergeCell ref="H117:I117"/>
    <mergeCell ref="C63:E63"/>
    <mergeCell ref="G63:H63"/>
    <mergeCell ref="I63:J63"/>
    <mergeCell ref="K63:L63"/>
    <mergeCell ref="C64:E64"/>
    <mergeCell ref="G64:H64"/>
    <mergeCell ref="I64:J64"/>
    <mergeCell ref="K64:L64"/>
    <mergeCell ref="C114:E114"/>
    <mergeCell ref="F114:G114"/>
    <mergeCell ref="H114:I114"/>
    <mergeCell ref="J114:K114"/>
    <mergeCell ref="C115:E115"/>
    <mergeCell ref="F115:G115"/>
    <mergeCell ref="H115:I115"/>
    <mergeCell ref="C67:E67"/>
    <mergeCell ref="G67:H67"/>
    <mergeCell ref="C120:E120"/>
    <mergeCell ref="F120:G120"/>
    <mergeCell ref="H120:I120"/>
    <mergeCell ref="J120:K120"/>
    <mergeCell ref="C118:E118"/>
    <mergeCell ref="F118:G118"/>
    <mergeCell ref="H118:I118"/>
    <mergeCell ref="J118:K118"/>
    <mergeCell ref="C119:E119"/>
    <mergeCell ref="F119:G119"/>
    <mergeCell ref="H119:I119"/>
    <mergeCell ref="J119:K119"/>
    <mergeCell ref="J115:K115"/>
    <mergeCell ref="C113:E113"/>
    <mergeCell ref="F113:G113"/>
    <mergeCell ref="H113:I113"/>
    <mergeCell ref="J113:K113"/>
    <mergeCell ref="B55:C55"/>
    <mergeCell ref="D55:E55"/>
    <mergeCell ref="F55:G55"/>
    <mergeCell ref="H55:I55"/>
    <mergeCell ref="J55:K55"/>
    <mergeCell ref="C62:E62"/>
    <mergeCell ref="G62:H62"/>
    <mergeCell ref="I62:J62"/>
    <mergeCell ref="K62:L62"/>
    <mergeCell ref="D61:N61"/>
    <mergeCell ref="I67:J67"/>
    <mergeCell ref="K67:L67"/>
    <mergeCell ref="C68:E68"/>
    <mergeCell ref="G68:H68"/>
    <mergeCell ref="I68:J68"/>
    <mergeCell ref="K68:L68"/>
    <mergeCell ref="C65:E65"/>
    <mergeCell ref="G65:H65"/>
    <mergeCell ref="I65:J65"/>
    <mergeCell ref="B53:C53"/>
    <mergeCell ref="D53:E53"/>
    <mergeCell ref="F53:G53"/>
    <mergeCell ref="H53:I53"/>
    <mergeCell ref="J53:K53"/>
    <mergeCell ref="B54:C54"/>
    <mergeCell ref="D54:E54"/>
    <mergeCell ref="F54:G54"/>
    <mergeCell ref="H54:I54"/>
    <mergeCell ref="J54:K54"/>
    <mergeCell ref="B51:C51"/>
    <mergeCell ref="D51:E51"/>
    <mergeCell ref="F51:G51"/>
    <mergeCell ref="H51:I51"/>
    <mergeCell ref="J51:K51"/>
    <mergeCell ref="B52:C52"/>
    <mergeCell ref="D52:E52"/>
    <mergeCell ref="F52:G52"/>
    <mergeCell ref="H52:I52"/>
    <mergeCell ref="J52:K52"/>
    <mergeCell ref="B49:C49"/>
    <mergeCell ref="D49:E49"/>
    <mergeCell ref="F49:G49"/>
    <mergeCell ref="H49:I49"/>
    <mergeCell ref="J49:K49"/>
    <mergeCell ref="B50:C50"/>
    <mergeCell ref="D50:E50"/>
    <mergeCell ref="F50:G50"/>
    <mergeCell ref="H50:I50"/>
    <mergeCell ref="J50:K50"/>
    <mergeCell ref="J40:K40"/>
    <mergeCell ref="H41:I41"/>
    <mergeCell ref="J41:K41"/>
    <mergeCell ref="B47:C47"/>
    <mergeCell ref="D47:E47"/>
    <mergeCell ref="F47:G47"/>
    <mergeCell ref="J47:K47"/>
    <mergeCell ref="B48:C48"/>
    <mergeCell ref="D48:E48"/>
    <mergeCell ref="F48:G48"/>
    <mergeCell ref="H48:I48"/>
    <mergeCell ref="J48:K48"/>
    <mergeCell ref="D10:N10"/>
    <mergeCell ref="A9:P9"/>
    <mergeCell ref="D91:N91"/>
    <mergeCell ref="D105:N105"/>
    <mergeCell ref="D59:N59"/>
    <mergeCell ref="D79:N79"/>
    <mergeCell ref="D92:N92"/>
    <mergeCell ref="D93:N93"/>
    <mergeCell ref="G24:I24"/>
    <mergeCell ref="J24:K24"/>
    <mergeCell ref="J28:K28"/>
    <mergeCell ref="J29:K29"/>
    <mergeCell ref="J30:K30"/>
    <mergeCell ref="J20:K20"/>
    <mergeCell ref="J21:K21"/>
    <mergeCell ref="J22:K22"/>
    <mergeCell ref="D13:N13"/>
    <mergeCell ref="D15:N15"/>
    <mergeCell ref="J43:K43"/>
    <mergeCell ref="H44:I44"/>
    <mergeCell ref="J44:K44"/>
    <mergeCell ref="H39:I39"/>
    <mergeCell ref="J39:K39"/>
    <mergeCell ref="H40:I40"/>
    <mergeCell ref="D16:N16"/>
    <mergeCell ref="M1:P1"/>
    <mergeCell ref="D156:N156"/>
    <mergeCell ref="D163:N163"/>
    <mergeCell ref="D169:N169"/>
    <mergeCell ref="D175:N175"/>
    <mergeCell ref="D206:N206"/>
    <mergeCell ref="D210:N210"/>
    <mergeCell ref="D214:N214"/>
    <mergeCell ref="J23:K23"/>
    <mergeCell ref="H36:I36"/>
    <mergeCell ref="J36:K36"/>
    <mergeCell ref="H37:I37"/>
    <mergeCell ref="J37:K37"/>
    <mergeCell ref="H38:I38"/>
    <mergeCell ref="J38:K38"/>
    <mergeCell ref="J31:K31"/>
    <mergeCell ref="G32:I32"/>
    <mergeCell ref="J32:K32"/>
    <mergeCell ref="H35:I35"/>
    <mergeCell ref="J35:K35"/>
    <mergeCell ref="H42:I42"/>
    <mergeCell ref="J42:K42"/>
    <mergeCell ref="H43:I43"/>
    <mergeCell ref="V11:AB11"/>
    <mergeCell ref="T12:AF12"/>
    <mergeCell ref="V13:AB13"/>
    <mergeCell ref="V18:AB18"/>
    <mergeCell ref="X20:Z20"/>
    <mergeCell ref="V25:AB25"/>
    <mergeCell ref="X26:Y26"/>
    <mergeCell ref="Z26:AA26"/>
    <mergeCell ref="X27:Y27"/>
    <mergeCell ref="Z27:AA27"/>
    <mergeCell ref="T28:AF28"/>
    <mergeCell ref="V29:AB29"/>
    <mergeCell ref="AB31:AC31"/>
    <mergeCell ref="AB32:AC32"/>
    <mergeCell ref="AB33:AC33"/>
    <mergeCell ref="AB34:AC34"/>
    <mergeCell ref="Y35:AA35"/>
    <mergeCell ref="AB35:AC35"/>
    <mergeCell ref="V37:AB37"/>
    <mergeCell ref="AB39:AC39"/>
    <mergeCell ref="AB40:AC40"/>
    <mergeCell ref="AB41:AC41"/>
    <mergeCell ref="AB42:AC42"/>
    <mergeCell ref="Y43:AA43"/>
    <mergeCell ref="AB43:AC43"/>
    <mergeCell ref="V44:AB44"/>
    <mergeCell ref="V45:AB45"/>
    <mergeCell ref="Z46:AA46"/>
    <mergeCell ref="AB46:AC46"/>
    <mergeCell ref="Z47:AA47"/>
    <mergeCell ref="AB47:AC47"/>
    <mergeCell ref="Z48:AA48"/>
    <mergeCell ref="AB48:AC48"/>
    <mergeCell ref="Z49:AA49"/>
    <mergeCell ref="AB49:AC49"/>
    <mergeCell ref="Z50:AA50"/>
    <mergeCell ref="AB50:AC50"/>
    <mergeCell ref="Z51:AA51"/>
    <mergeCell ref="AB51:AC51"/>
    <mergeCell ref="Z52:AA52"/>
    <mergeCell ref="AB52:AC52"/>
    <mergeCell ref="Z53:AA53"/>
    <mergeCell ref="AB53:AC53"/>
    <mergeCell ref="Z54:AA54"/>
    <mergeCell ref="AB54:AC54"/>
    <mergeCell ref="Z55:AA55"/>
    <mergeCell ref="AB55:AC55"/>
    <mergeCell ref="V57:AB57"/>
    <mergeCell ref="T58:U58"/>
    <mergeCell ref="V58:W58"/>
    <mergeCell ref="X58:Y58"/>
    <mergeCell ref="AB58:AC58"/>
    <mergeCell ref="T59:U59"/>
    <mergeCell ref="V59:W59"/>
    <mergeCell ref="X59:Y59"/>
    <mergeCell ref="Z59:AA59"/>
    <mergeCell ref="AB59:AC59"/>
    <mergeCell ref="V60:AB60"/>
    <mergeCell ref="V61:AB61"/>
    <mergeCell ref="U62:W62"/>
    <mergeCell ref="X62:Y62"/>
    <mergeCell ref="Z62:AA62"/>
    <mergeCell ref="AB62:AC62"/>
    <mergeCell ref="U63:W63"/>
    <mergeCell ref="X63:Y63"/>
    <mergeCell ref="Z63:AA63"/>
    <mergeCell ref="AB63:AC63"/>
    <mergeCell ref="U64:W64"/>
    <mergeCell ref="X64:Y64"/>
    <mergeCell ref="Z64:AA64"/>
    <mergeCell ref="AB64:AC64"/>
    <mergeCell ref="U65:W65"/>
    <mergeCell ref="X65:Y65"/>
    <mergeCell ref="Z65:AA65"/>
    <mergeCell ref="AB65:AC65"/>
    <mergeCell ref="U66:W66"/>
    <mergeCell ref="X66:Y66"/>
    <mergeCell ref="Z66:AA66"/>
    <mergeCell ref="AB66:AC66"/>
    <mergeCell ref="U67:W67"/>
    <mergeCell ref="X67:Y67"/>
    <mergeCell ref="Z67:AA67"/>
    <mergeCell ref="AB67:AC67"/>
    <mergeCell ref="U68:W68"/>
    <mergeCell ref="X68:Y68"/>
    <mergeCell ref="Z68:AA68"/>
    <mergeCell ref="AB68:AC68"/>
    <mergeCell ref="U69:W69"/>
    <mergeCell ref="X69:Y69"/>
    <mergeCell ref="Z69:AA69"/>
    <mergeCell ref="AB69:AC69"/>
    <mergeCell ref="U70:W70"/>
    <mergeCell ref="X70:Y70"/>
    <mergeCell ref="Z70:AA70"/>
    <mergeCell ref="AB70:AC70"/>
    <mergeCell ref="U71:W71"/>
    <mergeCell ref="X71:Y71"/>
    <mergeCell ref="Z71:AA71"/>
    <mergeCell ref="AB71:AC71"/>
    <mergeCell ref="V73:AB73"/>
    <mergeCell ref="U74:W74"/>
    <mergeCell ref="Y74:Z74"/>
    <mergeCell ref="AA74:AB74"/>
    <mergeCell ref="AC74:AD74"/>
    <mergeCell ref="U75:W75"/>
    <mergeCell ref="Y75:Z75"/>
    <mergeCell ref="AA75:AB75"/>
    <mergeCell ref="AC75:AD75"/>
    <mergeCell ref="U76:W76"/>
    <mergeCell ref="Y76:Z76"/>
    <mergeCell ref="AA76:AB76"/>
    <mergeCell ref="AC76:AD76"/>
    <mergeCell ref="U77:W77"/>
    <mergeCell ref="Y77:Z77"/>
    <mergeCell ref="AA77:AB77"/>
    <mergeCell ref="AC77:AD77"/>
    <mergeCell ref="U78:W78"/>
    <mergeCell ref="Y78:Z78"/>
    <mergeCell ref="AA78:AB78"/>
    <mergeCell ref="AC78:AD78"/>
    <mergeCell ref="U79:W79"/>
    <mergeCell ref="Y79:Z79"/>
    <mergeCell ref="AA79:AB79"/>
    <mergeCell ref="AC79:AD79"/>
    <mergeCell ref="U80:W80"/>
    <mergeCell ref="Y80:Z80"/>
    <mergeCell ref="AA80:AB80"/>
    <mergeCell ref="AC80:AD80"/>
    <mergeCell ref="U81:W81"/>
    <mergeCell ref="Y81:Z81"/>
    <mergeCell ref="AA81:AB81"/>
    <mergeCell ref="AC81:AD81"/>
    <mergeCell ref="U82:W82"/>
    <mergeCell ref="Y82:Z82"/>
    <mergeCell ref="AA82:AB82"/>
    <mergeCell ref="AC82:AD82"/>
    <mergeCell ref="U83:W83"/>
    <mergeCell ref="AC83:AD83"/>
    <mergeCell ref="V85:AB85"/>
    <mergeCell ref="V86:AB86"/>
    <mergeCell ref="W87:X87"/>
    <mergeCell ref="Z87:AA87"/>
    <mergeCell ref="W88:X88"/>
    <mergeCell ref="Z88:AA88"/>
    <mergeCell ref="W89:X89"/>
    <mergeCell ref="Z89:AA89"/>
    <mergeCell ref="W90:X90"/>
    <mergeCell ref="Z90:AA90"/>
    <mergeCell ref="V91:AB91"/>
    <mergeCell ref="V92:X92"/>
    <mergeCell ref="Z92:AA92"/>
    <mergeCell ref="AB92:AC92"/>
    <mergeCell ref="V93:X93"/>
    <mergeCell ref="Z93:AA93"/>
    <mergeCell ref="AB93:AC93"/>
    <mergeCell ref="V94:X94"/>
    <mergeCell ref="Z94:AA94"/>
    <mergeCell ref="AB94:AC94"/>
    <mergeCell ref="V95:X95"/>
    <mergeCell ref="Z95:AA95"/>
    <mergeCell ref="AB95:AC95"/>
    <mergeCell ref="V96:X96"/>
    <mergeCell ref="Z96:AA96"/>
    <mergeCell ref="AB96:AC96"/>
    <mergeCell ref="V97:X97"/>
    <mergeCell ref="Z97:AA97"/>
    <mergeCell ref="AB97:AC97"/>
    <mergeCell ref="V98:X98"/>
    <mergeCell ref="Z98:AA98"/>
    <mergeCell ref="AB98:AC98"/>
    <mergeCell ref="V99:X99"/>
    <mergeCell ref="Z99:AA99"/>
    <mergeCell ref="AB99:AC99"/>
    <mergeCell ref="V100:X100"/>
    <mergeCell ref="Z100:AA100"/>
    <mergeCell ref="AB100:AC100"/>
    <mergeCell ref="V103:AB103"/>
    <mergeCell ref="V104:AB104"/>
    <mergeCell ref="V105:AB105"/>
    <mergeCell ref="V106:X106"/>
    <mergeCell ref="Z106:AA106"/>
    <mergeCell ref="AB106:AC106"/>
    <mergeCell ref="V107:X107"/>
    <mergeCell ref="Z107:AA107"/>
    <mergeCell ref="AB107:AC107"/>
    <mergeCell ref="V108:X108"/>
    <mergeCell ref="Z108:AA108"/>
    <mergeCell ref="AB108:AC108"/>
    <mergeCell ref="V109:X109"/>
    <mergeCell ref="Z109:AA109"/>
    <mergeCell ref="AB109:AC109"/>
    <mergeCell ref="V110:X110"/>
    <mergeCell ref="Z110:AA110"/>
    <mergeCell ref="AB110:AC110"/>
    <mergeCell ref="T124:AF124"/>
    <mergeCell ref="U125:W125"/>
    <mergeCell ref="X125:Y125"/>
    <mergeCell ref="AB125:AC125"/>
    <mergeCell ref="V126:AB126"/>
    <mergeCell ref="W128:X128"/>
    <mergeCell ref="AA128:AB128"/>
    <mergeCell ref="AC128:AD128"/>
    <mergeCell ref="W129:X129"/>
    <mergeCell ref="AA129:AB129"/>
    <mergeCell ref="W130:X130"/>
    <mergeCell ref="AA130:AB130"/>
    <mergeCell ref="AC130:AD130"/>
    <mergeCell ref="V132:AB132"/>
    <mergeCell ref="U134:V134"/>
    <mergeCell ref="W134:X134"/>
    <mergeCell ref="AA134:AB134"/>
    <mergeCell ref="AC134:AD134"/>
    <mergeCell ref="U135:V135"/>
    <mergeCell ref="W135:X135"/>
    <mergeCell ref="AA135:AB135"/>
    <mergeCell ref="AC135:AD135"/>
    <mergeCell ref="W136:X136"/>
    <mergeCell ref="AA136:AB136"/>
    <mergeCell ref="V137:AB137"/>
    <mergeCell ref="T138:AF138"/>
    <mergeCell ref="U139:W139"/>
    <mergeCell ref="X139:Y139"/>
    <mergeCell ref="AB139:AC139"/>
    <mergeCell ref="V140:AB140"/>
    <mergeCell ref="W141:X141"/>
    <mergeCell ref="AA141:AB141"/>
    <mergeCell ref="AC141:AD141"/>
    <mergeCell ref="Y142:AB142"/>
    <mergeCell ref="AC142:AD142"/>
    <mergeCell ref="Y143:AB143"/>
    <mergeCell ref="AC143:AD143"/>
    <mergeCell ref="T144:AF144"/>
    <mergeCell ref="V145:AB145"/>
    <mergeCell ref="V147:Y147"/>
    <mergeCell ref="V148:Y148"/>
    <mergeCell ref="V149:Y149"/>
    <mergeCell ref="AC149:AD149"/>
    <mergeCell ref="W150:X150"/>
    <mergeCell ref="AA150:AB150"/>
    <mergeCell ref="AC150:AD150"/>
    <mergeCell ref="V152:AB152"/>
    <mergeCell ref="V154:Z154"/>
    <mergeCell ref="V155:Y155"/>
    <mergeCell ref="V156:Y156"/>
    <mergeCell ref="V158:AB158"/>
    <mergeCell ref="V160:Y160"/>
    <mergeCell ref="V161:Y161"/>
    <mergeCell ref="V162:Y162"/>
    <mergeCell ref="AB162:AC162"/>
    <mergeCell ref="V164:AB164"/>
    <mergeCell ref="V166:Y166"/>
    <mergeCell ref="AB166:AC166"/>
    <mergeCell ref="V167:Y167"/>
    <mergeCell ref="AB167:AC167"/>
    <mergeCell ref="V168:Y168"/>
    <mergeCell ref="AB168:AC168"/>
    <mergeCell ref="V213:X213"/>
    <mergeCell ref="S216:AE216"/>
    <mergeCell ref="V218:AB218"/>
    <mergeCell ref="V170:AB170"/>
    <mergeCell ref="V172:Y172"/>
    <mergeCell ref="AB172:AC172"/>
    <mergeCell ref="V173:Y173"/>
    <mergeCell ref="AB173:AC173"/>
    <mergeCell ref="V174:Y174"/>
    <mergeCell ref="AB174:AC174"/>
    <mergeCell ref="V177:AB177"/>
    <mergeCell ref="V179:X179"/>
    <mergeCell ref="R188:AG188"/>
    <mergeCell ref="AD231:AF231"/>
    <mergeCell ref="AA232:AC232"/>
    <mergeCell ref="AD232:AF232"/>
    <mergeCell ref="X219:Z219"/>
    <mergeCell ref="AA219:AC219"/>
    <mergeCell ref="X220:Z220"/>
    <mergeCell ref="AA220:AC220"/>
    <mergeCell ref="V222:AB222"/>
    <mergeCell ref="X223:Z223"/>
    <mergeCell ref="AA223:AC223"/>
    <mergeCell ref="X224:Z224"/>
    <mergeCell ref="AA224:AC224"/>
    <mergeCell ref="Y247:AB247"/>
    <mergeCell ref="D112:N112"/>
    <mergeCell ref="V235:AB235"/>
    <mergeCell ref="X236:Z236"/>
    <mergeCell ref="AA236:AC236"/>
    <mergeCell ref="Y238:AB238"/>
    <mergeCell ref="Y239:AB239"/>
    <mergeCell ref="Y240:AB240"/>
    <mergeCell ref="V243:AB243"/>
    <mergeCell ref="Y245:AB245"/>
    <mergeCell ref="Y246:AB246"/>
    <mergeCell ref="V226:AB226"/>
    <mergeCell ref="X227:Z227"/>
    <mergeCell ref="D198:N198"/>
    <mergeCell ref="AA227:AC227"/>
    <mergeCell ref="Y228:AB228"/>
    <mergeCell ref="Y229:AB229"/>
    <mergeCell ref="AA231:AC231"/>
    <mergeCell ref="V180:X180"/>
    <mergeCell ref="V204:AB204"/>
    <mergeCell ref="V206:X206"/>
    <mergeCell ref="V207:X207"/>
    <mergeCell ref="V210:AB210"/>
    <mergeCell ref="V212:X212"/>
  </mergeCells>
  <conditionalFormatting sqref="P10">
    <cfRule type="cellIs" dxfId="4" priority="1" stopIfTrue="1" operator="equal">
      <formula>0</formula>
    </cfRule>
  </conditionalFormatting>
  <printOptions horizontalCentered="1" verticalCentered="1"/>
  <pageMargins left="0" right="0" top="0" bottom="0" header="0" footer="0"/>
  <pageSetup paperSize="9" scale="50" fitToHeight="0" orientation="portrait" r:id="rId1"/>
  <rowBreaks count="2" manualBreakCount="2">
    <brk id="78" max="15" man="1"/>
    <brk id="173" max="15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9"/>
  <sheetViews>
    <sheetView showGridLines="0" view="pageBreakPreview" topLeftCell="A49" zoomScale="70" zoomScaleNormal="70" zoomScaleSheetLayoutView="70" workbookViewId="0">
      <selection activeCell="H120" sqref="H120"/>
    </sheetView>
  </sheetViews>
  <sheetFormatPr defaultRowHeight="14.25"/>
  <cols>
    <col min="1" max="1" width="0.25" customWidth="1"/>
    <col min="2" max="2" width="11.5" style="1" customWidth="1"/>
    <col min="3" max="3" width="41.125" style="1" customWidth="1"/>
    <col min="4" max="4" width="6.25" style="1" customWidth="1"/>
    <col min="5" max="5" width="17.875" style="1" bestFit="1" customWidth="1"/>
    <col min="6" max="6" width="11.875" style="1" bestFit="1" customWidth="1"/>
    <col min="7" max="7" width="16.375" style="1" customWidth="1"/>
    <col min="8" max="8" width="18" style="1" customWidth="1"/>
    <col min="9" max="9" width="16.875" style="1" customWidth="1"/>
    <col min="10" max="10" width="15.75" style="1" customWidth="1"/>
    <col min="11" max="11" width="15.5" style="1" customWidth="1"/>
    <col min="12" max="12" width="16.25" style="1" customWidth="1"/>
    <col min="13" max="13" width="16" style="1" customWidth="1"/>
    <col min="14" max="14" width="4.25" style="1" customWidth="1"/>
  </cols>
  <sheetData>
    <row r="1" spans="2:13" ht="19.5" customHeight="1"/>
    <row r="2" spans="2:13" ht="22.5" customHeight="1">
      <c r="C2" s="51"/>
    </row>
    <row r="3" spans="2:13" ht="39.75" customHeight="1">
      <c r="C3" s="51"/>
      <c r="H3" s="52"/>
      <c r="I3" s="52"/>
      <c r="J3" s="52"/>
      <c r="K3" s="52"/>
      <c r="L3" s="52"/>
    </row>
    <row r="4" spans="2:13" ht="50.25" customHeight="1">
      <c r="C4" s="53" t="s">
        <v>4407</v>
      </c>
      <c r="D4" s="948" t="s">
        <v>4408</v>
      </c>
      <c r="E4" s="948"/>
      <c r="F4" s="948"/>
      <c r="G4" s="948"/>
      <c r="H4" s="948"/>
      <c r="I4" s="948"/>
      <c r="J4" s="52"/>
      <c r="K4" s="52"/>
      <c r="L4" s="52"/>
    </row>
    <row r="5" spans="2:13" ht="22.5">
      <c r="B5" s="54"/>
      <c r="C5" s="55" t="s">
        <v>4407</v>
      </c>
      <c r="D5" s="949" t="s">
        <v>4409</v>
      </c>
      <c r="E5" s="949"/>
      <c r="F5" s="949"/>
      <c r="G5" s="949"/>
      <c r="H5" s="949"/>
      <c r="I5" s="949"/>
      <c r="J5" s="15"/>
      <c r="K5" s="15"/>
      <c r="L5" s="52"/>
    </row>
    <row r="6" spans="2:13" ht="33.75" customHeight="1">
      <c r="B6" s="15"/>
      <c r="C6" s="55"/>
      <c r="D6" s="15"/>
      <c r="E6" s="16"/>
      <c r="F6" s="17"/>
      <c r="G6" s="17"/>
      <c r="H6" s="56"/>
      <c r="I6" s="56"/>
      <c r="J6" s="14"/>
      <c r="K6" s="57"/>
      <c r="L6" s="52"/>
    </row>
    <row r="7" spans="2:13" ht="44.25" customHeight="1">
      <c r="B7" s="15"/>
      <c r="C7" s="55"/>
      <c r="D7" s="15"/>
      <c r="E7" s="16"/>
      <c r="F7" s="17"/>
      <c r="G7" s="17"/>
      <c r="H7" s="17"/>
      <c r="I7" s="17"/>
      <c r="J7" s="14"/>
      <c r="K7" s="18"/>
    </row>
    <row r="8" spans="2:13" ht="50.25" customHeight="1">
      <c r="B8" s="15"/>
      <c r="C8" s="15"/>
      <c r="D8" s="15"/>
      <c r="E8" s="16"/>
      <c r="F8" s="17"/>
      <c r="G8" s="17"/>
      <c r="H8" s="17"/>
      <c r="I8" s="17"/>
      <c r="J8" s="14"/>
      <c r="K8" s="18"/>
    </row>
    <row r="9" spans="2:13" ht="19.5">
      <c r="B9" s="945" t="s">
        <v>88</v>
      </c>
      <c r="C9" s="945"/>
      <c r="D9" s="945"/>
      <c r="E9" s="945"/>
      <c r="F9" s="945"/>
      <c r="G9" s="945"/>
      <c r="H9" s="945"/>
      <c r="I9" s="945"/>
      <c r="J9" s="945"/>
      <c r="K9" s="945"/>
      <c r="L9" s="945"/>
      <c r="M9" s="945"/>
    </row>
    <row r="10" spans="2:13">
      <c r="B10" s="58" t="s">
        <v>0</v>
      </c>
      <c r="C10" s="58" t="s">
        <v>3</v>
      </c>
      <c r="D10" s="49"/>
      <c r="E10" s="49" t="s">
        <v>6</v>
      </c>
      <c r="F10" s="49" t="s">
        <v>8</v>
      </c>
      <c r="G10" s="49" t="s">
        <v>92</v>
      </c>
      <c r="H10" s="49" t="s">
        <v>93</v>
      </c>
      <c r="I10" s="49" t="s">
        <v>94</v>
      </c>
      <c r="J10" s="49" t="s">
        <v>95</v>
      </c>
      <c r="K10" s="49" t="s">
        <v>96</v>
      </c>
      <c r="L10" s="49" t="s">
        <v>97</v>
      </c>
      <c r="M10" s="49" t="s">
        <v>98</v>
      </c>
    </row>
    <row r="11" spans="2:13">
      <c r="B11" s="947">
        <v>1</v>
      </c>
      <c r="C11" s="946" t="str">
        <f>ORÇAMENTO!$E$14</f>
        <v>SERVIÇOS PRELIMINARES</v>
      </c>
      <c r="D11" s="10" t="s">
        <v>80</v>
      </c>
      <c r="E11" s="19"/>
      <c r="F11" s="669"/>
      <c r="G11" s="667"/>
      <c r="H11" s="670"/>
      <c r="I11" s="670"/>
      <c r="J11" s="345"/>
      <c r="K11" s="345"/>
      <c r="L11" s="345"/>
      <c r="M11" s="345"/>
    </row>
    <row r="12" spans="2:13">
      <c r="B12" s="947"/>
      <c r="C12" s="946"/>
      <c r="D12" s="11" t="s">
        <v>83</v>
      </c>
      <c r="E12" s="19"/>
      <c r="F12" s="669"/>
      <c r="G12" s="215"/>
      <c r="H12" s="215"/>
      <c r="I12" s="215"/>
      <c r="J12" s="345"/>
      <c r="K12" s="345"/>
      <c r="L12" s="345"/>
      <c r="M12" s="345"/>
    </row>
    <row r="13" spans="2:13">
      <c r="B13" s="947"/>
      <c r="C13" s="946"/>
      <c r="D13" s="11" t="s">
        <v>91</v>
      </c>
      <c r="F13" s="343">
        <f>E14/E45</f>
        <v>1.9151492262950764E-2</v>
      </c>
      <c r="G13" s="671">
        <v>1</v>
      </c>
      <c r="H13" s="671"/>
      <c r="I13" s="671"/>
      <c r="J13" s="671"/>
      <c r="K13" s="671"/>
      <c r="L13" s="671"/>
      <c r="M13" s="671"/>
    </row>
    <row r="14" spans="2:13">
      <c r="B14" s="947"/>
      <c r="C14" s="946"/>
      <c r="D14" s="12" t="s">
        <v>90</v>
      </c>
      <c r="E14" s="8">
        <f>ORÇAMENTO!I19</f>
        <v>19692.899999999998</v>
      </c>
      <c r="F14" s="215"/>
      <c r="G14" s="345">
        <f>G13*$E14</f>
        <v>19692.899999999998</v>
      </c>
      <c r="H14" s="345">
        <f>H13*$E14</f>
        <v>0</v>
      </c>
      <c r="I14" s="345">
        <f>I13*$E14</f>
        <v>0</v>
      </c>
      <c r="J14" s="345"/>
      <c r="K14" s="345"/>
      <c r="L14" s="345"/>
      <c r="M14" s="345"/>
    </row>
    <row r="15" spans="2:13">
      <c r="B15" s="947">
        <v>2</v>
      </c>
      <c r="C15" s="946" t="str">
        <f>ORÇAMENTO!$E$20</f>
        <v>SINALIZAÇÃO PROVISÓRIA</v>
      </c>
      <c r="D15" s="10" t="s">
        <v>80</v>
      </c>
      <c r="E15" s="8"/>
      <c r="F15" s="343"/>
      <c r="G15" s="667"/>
      <c r="H15" s="667"/>
      <c r="I15" s="670"/>
      <c r="J15" s="345"/>
      <c r="K15" s="345"/>
      <c r="L15" s="345"/>
      <c r="M15" s="345"/>
    </row>
    <row r="16" spans="2:13">
      <c r="B16" s="947"/>
      <c r="C16" s="946"/>
      <c r="D16" s="11" t="s">
        <v>83</v>
      </c>
      <c r="E16" s="8"/>
      <c r="F16" s="343"/>
      <c r="G16" s="215"/>
      <c r="H16" s="215"/>
      <c r="I16" s="215"/>
      <c r="J16" s="345"/>
      <c r="K16" s="345"/>
      <c r="L16" s="345"/>
      <c r="M16" s="345"/>
    </row>
    <row r="17" spans="2:13">
      <c r="B17" s="947"/>
      <c r="C17" s="946"/>
      <c r="D17" s="11" t="s">
        <v>91</v>
      </c>
      <c r="F17" s="343">
        <f>E18/E45</f>
        <v>3.8587057846538771E-3</v>
      </c>
      <c r="G17" s="671">
        <v>0.5</v>
      </c>
      <c r="H17" s="671">
        <v>0.5</v>
      </c>
      <c r="I17" s="671"/>
      <c r="J17" s="671"/>
      <c r="K17" s="671"/>
      <c r="L17" s="671"/>
      <c r="M17" s="671"/>
    </row>
    <row r="18" spans="2:13">
      <c r="B18" s="947"/>
      <c r="C18" s="946"/>
      <c r="D18" s="12" t="s">
        <v>90</v>
      </c>
      <c r="E18" s="8">
        <f>ORÇAMENTO!I24</f>
        <v>3967.7904000000003</v>
      </c>
      <c r="F18" s="343"/>
      <c r="G18" s="345">
        <f>G17*$E18</f>
        <v>1983.8952000000002</v>
      </c>
      <c r="H18" s="345">
        <f>H17*$E18</f>
        <v>1983.8952000000002</v>
      </c>
      <c r="I18" s="345">
        <f>I17*$E18</f>
        <v>0</v>
      </c>
      <c r="J18" s="345"/>
      <c r="K18" s="345"/>
      <c r="L18" s="345"/>
      <c r="M18" s="345"/>
    </row>
    <row r="19" spans="2:13">
      <c r="B19" s="947">
        <v>3</v>
      </c>
      <c r="C19" s="946" t="str">
        <f>ORÇAMENTO!$E$25</f>
        <v>DEMOLIÇÃO E ESCAVAÇÃO</v>
      </c>
      <c r="D19" s="10" t="s">
        <v>80</v>
      </c>
      <c r="E19" s="8"/>
      <c r="F19" s="343"/>
      <c r="G19" s="670"/>
      <c r="H19" s="670"/>
      <c r="I19" s="667"/>
      <c r="J19" s="670"/>
      <c r="K19" s="215"/>
      <c r="L19" s="215"/>
      <c r="M19" s="215"/>
    </row>
    <row r="20" spans="2:13">
      <c r="B20" s="947"/>
      <c r="C20" s="946"/>
      <c r="D20" s="11" t="s">
        <v>83</v>
      </c>
      <c r="E20" s="8"/>
      <c r="F20" s="343"/>
      <c r="G20" s="215"/>
      <c r="H20" s="215"/>
      <c r="I20" s="215"/>
      <c r="J20" s="215"/>
      <c r="K20" s="345"/>
      <c r="L20" s="345"/>
      <c r="M20" s="345"/>
    </row>
    <row r="21" spans="2:13">
      <c r="B21" s="947"/>
      <c r="C21" s="946"/>
      <c r="D21" s="11" t="s">
        <v>91</v>
      </c>
      <c r="F21" s="343">
        <f>E22/E45</f>
        <v>5.7168611136956572E-3</v>
      </c>
      <c r="G21" s="671"/>
      <c r="H21" s="671"/>
      <c r="I21" s="671">
        <v>1</v>
      </c>
      <c r="J21" s="671"/>
      <c r="K21" s="671"/>
      <c r="L21" s="671"/>
      <c r="M21" s="671"/>
    </row>
    <row r="22" spans="2:13">
      <c r="B22" s="947"/>
      <c r="C22" s="946"/>
      <c r="D22" s="12" t="s">
        <v>90</v>
      </c>
      <c r="E22" s="8">
        <f>ORÇAMENTO!I33</f>
        <v>5878.475300000001</v>
      </c>
      <c r="F22" s="343"/>
      <c r="G22" s="345">
        <f>G21*$E22</f>
        <v>0</v>
      </c>
      <c r="H22" s="345"/>
      <c r="I22" s="345">
        <f>I21*$E22</f>
        <v>5878.475300000001</v>
      </c>
      <c r="J22" s="345">
        <f>J21*$E22</f>
        <v>0</v>
      </c>
      <c r="K22" s="345">
        <f>K21*$E22</f>
        <v>0</v>
      </c>
      <c r="L22" s="345">
        <f>L21*$E22</f>
        <v>0</v>
      </c>
      <c r="M22" s="345"/>
    </row>
    <row r="23" spans="2:13">
      <c r="B23" s="947">
        <v>4</v>
      </c>
      <c r="C23" s="946" t="str">
        <f>ORÇAMENTO!$E$34</f>
        <v>DRENAGEM DE ÁGUAS PLUVIAIS</v>
      </c>
      <c r="D23" s="10" t="s">
        <v>80</v>
      </c>
      <c r="E23" s="8"/>
      <c r="F23" s="343"/>
      <c r="G23" s="215"/>
      <c r="H23" s="667"/>
      <c r="I23" s="667"/>
      <c r="J23" s="667"/>
      <c r="K23" s="670"/>
      <c r="L23" s="670"/>
      <c r="M23" s="670"/>
    </row>
    <row r="24" spans="2:13">
      <c r="B24" s="947"/>
      <c r="C24" s="946"/>
      <c r="D24" s="11" t="s">
        <v>83</v>
      </c>
      <c r="E24" s="8"/>
      <c r="F24" s="343"/>
      <c r="G24" s="345"/>
      <c r="H24" s="345"/>
      <c r="I24" s="215"/>
      <c r="J24" s="215"/>
      <c r="K24" s="215"/>
      <c r="L24" s="215"/>
      <c r="M24" s="215"/>
    </row>
    <row r="25" spans="2:13">
      <c r="B25" s="947"/>
      <c r="C25" s="946"/>
      <c r="D25" s="11" t="s">
        <v>91</v>
      </c>
      <c r="F25" s="343">
        <f>E26/E45</f>
        <v>0.27597458859903817</v>
      </c>
      <c r="G25" s="671"/>
      <c r="H25" s="671">
        <v>0.35</v>
      </c>
      <c r="I25" s="671">
        <v>0.35</v>
      </c>
      <c r="J25" s="671">
        <v>0.3</v>
      </c>
      <c r="K25" s="671"/>
      <c r="L25" s="671"/>
      <c r="M25" s="671"/>
    </row>
    <row r="26" spans="2:13">
      <c r="B26" s="947"/>
      <c r="C26" s="946"/>
      <c r="D26" s="12" t="s">
        <v>90</v>
      </c>
      <c r="E26" s="8">
        <f>ORÇAMENTO!I50</f>
        <v>283776.31889999995</v>
      </c>
      <c r="F26" s="343"/>
      <c r="G26" s="344"/>
      <c r="H26" s="345">
        <f>H25*$E26</f>
        <v>99321.711614999978</v>
      </c>
      <c r="I26" s="345">
        <f>I25*$E26</f>
        <v>99321.711614999978</v>
      </c>
      <c r="J26" s="345">
        <f>J25*$E26</f>
        <v>85132.895669999984</v>
      </c>
      <c r="K26" s="345"/>
      <c r="L26" s="345"/>
      <c r="M26" s="345"/>
    </row>
    <row r="27" spans="2:13">
      <c r="B27" s="947">
        <v>5</v>
      </c>
      <c r="C27" s="946" t="str">
        <f>ORÇAMENTO!$E$51</f>
        <v>PAVIMENTAÇÃO</v>
      </c>
      <c r="D27" s="10" t="s">
        <v>80</v>
      </c>
      <c r="E27" s="8"/>
      <c r="F27" s="343"/>
      <c r="G27" s="345"/>
      <c r="H27" s="670"/>
      <c r="I27" s="668"/>
      <c r="J27" s="668"/>
      <c r="K27" s="667"/>
      <c r="L27" s="667"/>
      <c r="M27" s="667"/>
    </row>
    <row r="28" spans="2:13">
      <c r="B28" s="947"/>
      <c r="C28" s="946"/>
      <c r="D28" s="11" t="s">
        <v>83</v>
      </c>
      <c r="E28" s="8"/>
      <c r="F28" s="343"/>
      <c r="G28" s="345"/>
      <c r="H28" s="215"/>
      <c r="I28" s="215"/>
      <c r="J28" s="215"/>
      <c r="K28" s="215"/>
      <c r="L28" s="215"/>
      <c r="M28" s="215"/>
    </row>
    <row r="29" spans="2:13">
      <c r="B29" s="947"/>
      <c r="C29" s="946"/>
      <c r="D29" s="11" t="s">
        <v>91</v>
      </c>
      <c r="F29" s="343">
        <f>E30/E45</f>
        <v>0.63806675252355938</v>
      </c>
      <c r="G29" s="671"/>
      <c r="H29" s="671"/>
      <c r="I29" s="671"/>
      <c r="J29" s="671"/>
      <c r="K29" s="671">
        <v>0.35</v>
      </c>
      <c r="L29" s="671">
        <v>0.35</v>
      </c>
      <c r="M29" s="671">
        <v>0.3</v>
      </c>
    </row>
    <row r="30" spans="2:13">
      <c r="B30" s="947"/>
      <c r="C30" s="946"/>
      <c r="D30" s="12" t="s">
        <v>90</v>
      </c>
      <c r="E30" s="8">
        <f>ORÇAMENTO!I70</f>
        <v>656104.73472499999</v>
      </c>
      <c r="F30" s="343"/>
      <c r="G30" s="344"/>
      <c r="H30" s="345"/>
      <c r="I30" s="345"/>
      <c r="J30" s="345"/>
      <c r="K30" s="345">
        <f>K29*$E30</f>
        <v>229636.65715374998</v>
      </c>
      <c r="L30" s="345">
        <f>L29*$E30</f>
        <v>229636.65715374998</v>
      </c>
      <c r="M30" s="345">
        <f>M29*$E30</f>
        <v>196831.42041749999</v>
      </c>
    </row>
    <row r="31" spans="2:13">
      <c r="B31" s="953">
        <v>6</v>
      </c>
      <c r="C31" s="950" t="str">
        <f>ORÇAMENTO!$E$71</f>
        <v>LEVANTAMENTO DE TAMPÃO FO. FO DE ESGOTO</v>
      </c>
      <c r="D31" s="10" t="s">
        <v>80</v>
      </c>
      <c r="E31" s="342"/>
      <c r="F31" s="343"/>
      <c r="G31" s="667"/>
      <c r="H31" s="345"/>
      <c r="I31" s="345"/>
      <c r="J31" s="345"/>
      <c r="K31" s="345"/>
      <c r="L31" s="345"/>
      <c r="M31" s="344"/>
    </row>
    <row r="32" spans="2:13">
      <c r="B32" s="954"/>
      <c r="C32" s="951"/>
      <c r="D32" s="11" t="s">
        <v>83</v>
      </c>
      <c r="E32" s="342"/>
      <c r="F32" s="343"/>
      <c r="G32" s="668"/>
      <c r="H32" s="345"/>
      <c r="I32" s="345"/>
      <c r="J32" s="345"/>
      <c r="K32" s="345"/>
      <c r="L32" s="345"/>
      <c r="M32" s="344"/>
    </row>
    <row r="33" spans="2:13">
      <c r="B33" s="954"/>
      <c r="C33" s="951"/>
      <c r="D33" s="11" t="s">
        <v>91</v>
      </c>
      <c r="F33" s="343">
        <f>E34/E45</f>
        <v>3.9112305238504943E-4</v>
      </c>
      <c r="G33" s="344">
        <v>1</v>
      </c>
      <c r="H33" s="345"/>
      <c r="I33" s="345"/>
      <c r="J33" s="345"/>
      <c r="K33" s="345"/>
      <c r="L33" s="345"/>
      <c r="M33" s="344"/>
    </row>
    <row r="34" spans="2:13">
      <c r="B34" s="955"/>
      <c r="C34" s="952"/>
      <c r="D34" s="12" t="s">
        <v>90</v>
      </c>
      <c r="E34" s="342">
        <f>ORÇAMENTO!I74</f>
        <v>402.18</v>
      </c>
      <c r="F34" s="343"/>
      <c r="G34" s="345">
        <f>G33*$E34</f>
        <v>402.18</v>
      </c>
      <c r="H34" s="345"/>
      <c r="I34" s="345"/>
      <c r="J34" s="345"/>
      <c r="K34" s="345"/>
      <c r="L34" s="345"/>
      <c r="M34" s="344"/>
    </row>
    <row r="35" spans="2:13">
      <c r="B35" s="953">
        <v>7</v>
      </c>
      <c r="C35" s="950" t="str">
        <f>ORÇAMENTO!$E$75</f>
        <v>RECAPEAMENTO</v>
      </c>
      <c r="D35" s="10" t="s">
        <v>80</v>
      </c>
      <c r="E35" s="342"/>
      <c r="F35" s="343"/>
      <c r="G35" s="344"/>
      <c r="H35" s="345"/>
      <c r="I35" s="345"/>
      <c r="J35" s="345"/>
      <c r="K35" s="345"/>
      <c r="L35" s="667"/>
      <c r="M35" s="667"/>
    </row>
    <row r="36" spans="2:13">
      <c r="B36" s="954"/>
      <c r="C36" s="951"/>
      <c r="D36" s="11" t="s">
        <v>83</v>
      </c>
      <c r="E36" s="342"/>
      <c r="F36" s="343"/>
      <c r="G36" s="344"/>
      <c r="H36" s="345"/>
      <c r="I36" s="345"/>
      <c r="J36" s="345"/>
      <c r="K36" s="345"/>
      <c r="L36" s="668"/>
      <c r="M36" s="668"/>
    </row>
    <row r="37" spans="2:13">
      <c r="B37" s="954"/>
      <c r="C37" s="951"/>
      <c r="D37" s="11" t="s">
        <v>91</v>
      </c>
      <c r="F37" s="343">
        <f>E38/E45</f>
        <v>4.4614267390317777E-2</v>
      </c>
      <c r="G37" s="671"/>
      <c r="H37" s="671"/>
      <c r="I37" s="671"/>
      <c r="J37" s="671"/>
      <c r="K37" s="671"/>
      <c r="L37" s="671">
        <v>0.5</v>
      </c>
      <c r="M37" s="671">
        <v>0.5</v>
      </c>
    </row>
    <row r="38" spans="2:13">
      <c r="B38" s="955"/>
      <c r="C38" s="952"/>
      <c r="D38" s="12" t="s">
        <v>90</v>
      </c>
      <c r="E38" s="8">
        <f>ORÇAMENTO!I82</f>
        <v>45875.501200000013</v>
      </c>
      <c r="F38" s="343"/>
      <c r="G38" s="345"/>
      <c r="H38" s="345"/>
      <c r="I38" s="345"/>
      <c r="J38" s="345"/>
      <c r="K38" s="345"/>
      <c r="L38" s="345">
        <f>L37*$E38</f>
        <v>22937.750600000007</v>
      </c>
      <c r="M38" s="345">
        <f>M37*$E38</f>
        <v>22937.750600000007</v>
      </c>
    </row>
    <row r="39" spans="2:13">
      <c r="B39" s="953">
        <v>8</v>
      </c>
      <c r="C39" s="950" t="str">
        <f>ORÇAMENTO!$E$83</f>
        <v>Sinalização Viária</v>
      </c>
      <c r="D39" s="10" t="s">
        <v>80</v>
      </c>
      <c r="E39" s="342"/>
      <c r="F39" s="343"/>
      <c r="G39" s="345"/>
      <c r="H39" s="345"/>
      <c r="I39" s="345"/>
      <c r="J39" s="345"/>
      <c r="K39" s="345"/>
      <c r="L39" s="345"/>
      <c r="M39" s="667"/>
    </row>
    <row r="40" spans="2:13">
      <c r="B40" s="954"/>
      <c r="C40" s="951"/>
      <c r="D40" s="11" t="s">
        <v>83</v>
      </c>
      <c r="E40" s="342"/>
      <c r="F40" s="343"/>
      <c r="G40" s="345"/>
      <c r="H40" s="345"/>
      <c r="I40" s="345"/>
      <c r="J40" s="345"/>
      <c r="K40" s="345"/>
      <c r="L40" s="668"/>
      <c r="M40" s="668"/>
    </row>
    <row r="41" spans="2:13">
      <c r="B41" s="954"/>
      <c r="C41" s="951"/>
      <c r="D41" s="11" t="s">
        <v>91</v>
      </c>
      <c r="F41" s="343">
        <f>E42/E45</f>
        <v>1.2226209273399135E-2</v>
      </c>
      <c r="G41" s="671"/>
      <c r="H41" s="671"/>
      <c r="I41" s="671"/>
      <c r="J41" s="671"/>
      <c r="K41" s="671"/>
      <c r="L41" s="671"/>
      <c r="M41" s="671">
        <v>1</v>
      </c>
    </row>
    <row r="42" spans="2:13">
      <c r="B42" s="955"/>
      <c r="C42" s="952"/>
      <c r="D42" s="12" t="s">
        <v>90</v>
      </c>
      <c r="E42" s="342">
        <f>ORÇAMENTO!I92</f>
        <v>12571.841049999999</v>
      </c>
      <c r="F42" s="343"/>
      <c r="G42" s="345"/>
      <c r="H42" s="345"/>
      <c r="I42" s="345"/>
      <c r="J42" s="345"/>
      <c r="K42" s="345"/>
      <c r="L42" s="345"/>
      <c r="M42" s="345">
        <f>E42</f>
        <v>12571.841049999999</v>
      </c>
    </row>
    <row r="43" spans="2:13">
      <c r="B43" s="346"/>
      <c r="C43" s="347"/>
      <c r="D43" s="213"/>
      <c r="E43" s="342"/>
      <c r="F43" s="343"/>
      <c r="G43" s="345"/>
      <c r="H43" s="345"/>
      <c r="I43" s="345"/>
      <c r="J43" s="345"/>
      <c r="K43" s="345"/>
      <c r="L43" s="345"/>
      <c r="M43" s="345"/>
    </row>
    <row r="44" spans="2:13">
      <c r="B44" s="20"/>
      <c r="C44" s="20"/>
      <c r="D44" s="20"/>
      <c r="E44" s="8"/>
      <c r="F44" s="343"/>
      <c r="G44" s="345"/>
      <c r="H44" s="345"/>
      <c r="I44" s="345"/>
      <c r="J44" s="345"/>
      <c r="K44" s="345"/>
      <c r="L44" s="345"/>
      <c r="M44" s="345"/>
    </row>
    <row r="45" spans="2:13">
      <c r="B45" s="943" t="s">
        <v>22</v>
      </c>
      <c r="C45" s="943"/>
      <c r="D45" s="21"/>
      <c r="E45" s="22">
        <f>E14+E18+E22+E26+E30+E34+E38+E42</f>
        <v>1028269.7415750001</v>
      </c>
      <c r="F45" s="23">
        <f>E45/E46</f>
        <v>0.80495854463495142</v>
      </c>
      <c r="G45" s="24">
        <f>G14+G18+G26+G30+G34+G38+G42</f>
        <v>22078.975199999997</v>
      </c>
      <c r="H45" s="24">
        <f t="shared" ref="H45:M45" si="0">H14+H18+H26+H30+H34+H38+H42</f>
        <v>101305.60681499998</v>
      </c>
      <c r="I45" s="24">
        <f>I14+I18+I26+I30+I34+I38+I42+I22</f>
        <v>105200.18691499998</v>
      </c>
      <c r="J45" s="24">
        <f t="shared" si="0"/>
        <v>85132.895669999984</v>
      </c>
      <c r="K45" s="24">
        <f t="shared" si="0"/>
        <v>229636.65715374998</v>
      </c>
      <c r="L45" s="24">
        <f t="shared" si="0"/>
        <v>252574.40775374998</v>
      </c>
      <c r="M45" s="24">
        <f t="shared" si="0"/>
        <v>232341.01206749998</v>
      </c>
    </row>
    <row r="46" spans="2:13">
      <c r="B46" s="943" t="s">
        <v>21</v>
      </c>
      <c r="C46" s="943"/>
      <c r="D46" s="21"/>
      <c r="E46" s="22">
        <f>E45*1.2423</f>
        <v>1277419.4999586225</v>
      </c>
      <c r="F46" s="23">
        <v>1</v>
      </c>
      <c r="G46" s="24">
        <f t="shared" ref="G46:M46" si="1">G45*1.2423</f>
        <v>27428.710890959996</v>
      </c>
      <c r="H46" s="24">
        <f t="shared" si="1"/>
        <v>125851.95534627447</v>
      </c>
      <c r="I46" s="24">
        <f t="shared" si="1"/>
        <v>130690.19220450448</v>
      </c>
      <c r="J46" s="24">
        <f t="shared" si="1"/>
        <v>105760.59629084097</v>
      </c>
      <c r="K46" s="24">
        <f t="shared" si="1"/>
        <v>285277.6191821036</v>
      </c>
      <c r="L46" s="24">
        <f t="shared" si="1"/>
        <v>313773.1867524836</v>
      </c>
      <c r="M46" s="24">
        <f t="shared" si="1"/>
        <v>288637.23929145519</v>
      </c>
    </row>
    <row r="47" spans="2:13">
      <c r="B47" s="943" t="s">
        <v>89</v>
      </c>
      <c r="C47" s="943"/>
      <c r="D47" s="21"/>
      <c r="E47" s="22"/>
      <c r="F47" s="25"/>
      <c r="G47" s="26">
        <f>G46</f>
        <v>27428.710890959996</v>
      </c>
      <c r="H47" s="27">
        <f t="shared" ref="H47:M47" si="2">G47+H46</f>
        <v>153280.66623723446</v>
      </c>
      <c r="I47" s="27">
        <f t="shared" si="2"/>
        <v>283970.85844173894</v>
      </c>
      <c r="J47" s="27">
        <f t="shared" si="2"/>
        <v>389731.45473257988</v>
      </c>
      <c r="K47" s="27">
        <f t="shared" si="2"/>
        <v>675009.07391468342</v>
      </c>
      <c r="L47" s="27">
        <f t="shared" si="2"/>
        <v>988782.26066716702</v>
      </c>
      <c r="M47" s="672">
        <f t="shared" si="2"/>
        <v>1277419.4999586223</v>
      </c>
    </row>
    <row r="48" spans="2:13">
      <c r="B48" s="28"/>
      <c r="C48" s="28"/>
      <c r="D48" s="28"/>
      <c r="E48" s="13"/>
      <c r="F48" s="28"/>
      <c r="G48" s="28"/>
      <c r="H48" s="28"/>
      <c r="I48" s="28"/>
      <c r="J48" s="28"/>
    </row>
    <row r="49" spans="2:13" ht="15" thickBot="1">
      <c r="B49" s="944" t="s">
        <v>84</v>
      </c>
      <c r="C49" s="944"/>
      <c r="D49" s="29"/>
    </row>
    <row r="50" spans="2:13" ht="15" thickBot="1">
      <c r="B50" s="30"/>
      <c r="C50" s="31" t="s">
        <v>85</v>
      </c>
      <c r="D50" s="31"/>
      <c r="E50" s="348"/>
    </row>
    <row r="51" spans="2:13" ht="15" thickBot="1">
      <c r="B51" s="32"/>
      <c r="C51" s="31" t="s">
        <v>86</v>
      </c>
      <c r="D51" s="31"/>
      <c r="E51" s="348"/>
    </row>
    <row r="53" spans="2:13">
      <c r="B53" s="942"/>
      <c r="C53" s="942"/>
      <c r="D53" s="942"/>
      <c r="E53" s="942"/>
      <c r="F53" s="942"/>
      <c r="G53" s="942"/>
      <c r="H53" s="942"/>
      <c r="I53" s="942"/>
      <c r="J53" s="942"/>
      <c r="K53" s="942"/>
      <c r="L53" s="942"/>
    </row>
    <row r="54" spans="2:13" ht="15.75">
      <c r="F54" s="941" t="s">
        <v>87</v>
      </c>
      <c r="G54" s="941"/>
      <c r="H54" s="941"/>
      <c r="M54" s="33"/>
    </row>
    <row r="55" spans="2:13">
      <c r="L55" s="33"/>
      <c r="M55" s="33"/>
    </row>
    <row r="56" spans="2:13">
      <c r="C56" s="348"/>
      <c r="L56" s="33"/>
      <c r="M56" s="33"/>
    </row>
    <row r="57" spans="2:13">
      <c r="K57" s="9"/>
      <c r="L57" s="9"/>
    </row>
    <row r="112" ht="37.5" customHeight="1"/>
    <row r="116" spans="7:12" ht="45.75" customHeight="1">
      <c r="L116" s="33"/>
    </row>
    <row r="117" spans="7:12" ht="18">
      <c r="G117" s="69" t="s">
        <v>4404</v>
      </c>
      <c r="L117" s="33"/>
    </row>
    <row r="118" spans="7:12" ht="18">
      <c r="G118" s="69" t="s">
        <v>122</v>
      </c>
      <c r="L118" s="33"/>
    </row>
    <row r="119" spans="7:12" ht="18">
      <c r="G119" s="69" t="s">
        <v>4406</v>
      </c>
    </row>
  </sheetData>
  <protectedRanges>
    <protectedRange sqref="C50:D51" name="Intervalo1_1"/>
    <protectedRange sqref="F54:H54" name="Intervalo1_1_1"/>
  </protectedRanges>
  <mergeCells count="25">
    <mergeCell ref="C39:C42"/>
    <mergeCell ref="B39:B42"/>
    <mergeCell ref="D4:I4"/>
    <mergeCell ref="D5:I5"/>
    <mergeCell ref="C31:C34"/>
    <mergeCell ref="B31:B34"/>
    <mergeCell ref="C35:C38"/>
    <mergeCell ref="B35:B38"/>
    <mergeCell ref="B9:M9"/>
    <mergeCell ref="C27:C30"/>
    <mergeCell ref="C23:C26"/>
    <mergeCell ref="B23:B26"/>
    <mergeCell ref="B27:B30"/>
    <mergeCell ref="C15:C18"/>
    <mergeCell ref="B15:B18"/>
    <mergeCell ref="C19:C22"/>
    <mergeCell ref="B19:B22"/>
    <mergeCell ref="C11:C14"/>
    <mergeCell ref="B11:B14"/>
    <mergeCell ref="F54:H54"/>
    <mergeCell ref="B53:L53"/>
    <mergeCell ref="B45:C45"/>
    <mergeCell ref="B46:C46"/>
    <mergeCell ref="B49:C49"/>
    <mergeCell ref="B47:C4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6" orientation="landscape" r:id="rId1"/>
  <rowBreaks count="2" manualBreakCount="2">
    <brk id="52" min="1" max="12" man="1"/>
    <brk id="123" min="1" max="12" man="1"/>
  </rowBreaks>
  <colBreaks count="1" manualBreakCount="1">
    <brk id="14" max="6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6"/>
  <sheetViews>
    <sheetView view="pageBreakPreview" topLeftCell="D19" zoomScale="60" zoomScaleNormal="70" workbookViewId="0">
      <selection activeCell="H33" sqref="H33"/>
    </sheetView>
  </sheetViews>
  <sheetFormatPr defaultRowHeight="14.25"/>
  <cols>
    <col min="1" max="1" width="1.75" bestFit="1" customWidth="1"/>
    <col min="2" max="2" width="10.875" bestFit="1" customWidth="1"/>
    <col min="3" max="3" width="16.875" bestFit="1" customWidth="1"/>
    <col min="4" max="4" width="13.875" bestFit="1" customWidth="1"/>
    <col min="5" max="5" width="116.625" customWidth="1"/>
    <col min="6" max="6" width="8.375" bestFit="1" customWidth="1"/>
    <col min="7" max="7" width="23.25" customWidth="1"/>
    <col min="8" max="8" width="29.5" customWidth="1"/>
    <col min="9" max="9" width="21.75" bestFit="1" customWidth="1"/>
    <col min="10" max="10" width="14.375" style="987" customWidth="1"/>
    <col min="11" max="11" width="11.375" customWidth="1"/>
    <col min="12" max="12" width="22.75" customWidth="1"/>
    <col min="13" max="13" width="11" style="987" customWidth="1"/>
    <col min="14" max="14" width="2.625" customWidth="1"/>
    <col min="15" max="15" width="10.875" bestFit="1" customWidth="1"/>
    <col min="16" max="18" width="2.625" customWidth="1"/>
    <col min="19" max="19" width="14" bestFit="1" customWidth="1"/>
    <col min="20" max="21" width="2.625" customWidth="1"/>
    <col min="22" max="22" width="15" bestFit="1" customWidth="1"/>
    <col min="23" max="1017" width="2.625" customWidth="1"/>
  </cols>
  <sheetData>
    <row r="1" spans="2:13" ht="15" thickBot="1"/>
    <row r="2" spans="2:13" ht="18">
      <c r="B2" s="370"/>
      <c r="C2" s="371"/>
      <c r="D2" s="371"/>
      <c r="E2" s="372"/>
      <c r="F2" s="371"/>
      <c r="G2" s="432"/>
      <c r="H2" s="1018"/>
      <c r="I2" s="1018"/>
      <c r="J2" s="1019"/>
    </row>
    <row r="3" spans="2:13">
      <c r="B3" s="373"/>
      <c r="C3" s="621"/>
      <c r="D3" s="621"/>
      <c r="E3" s="673"/>
      <c r="F3" s="621"/>
      <c r="G3" s="674"/>
      <c r="H3" s="675"/>
      <c r="I3" s="621"/>
      <c r="J3" s="1019"/>
    </row>
    <row r="4" spans="2:13" ht="37.5" customHeight="1">
      <c r="B4" s="373"/>
      <c r="C4" s="621"/>
      <c r="D4" s="621"/>
      <c r="E4" s="375"/>
      <c r="F4" s="621"/>
      <c r="G4" s="676"/>
      <c r="H4" s="677"/>
      <c r="I4" s="677"/>
      <c r="J4" s="1019"/>
    </row>
    <row r="5" spans="2:13" ht="22.5" customHeight="1">
      <c r="B5" s="373"/>
      <c r="C5" s="621"/>
      <c r="D5" s="621"/>
      <c r="E5" s="1020" t="s">
        <v>4418</v>
      </c>
      <c r="F5" s="1020"/>
      <c r="G5" s="1020"/>
      <c r="H5" s="1020"/>
      <c r="I5" s="1020"/>
      <c r="J5" s="1020"/>
      <c r="K5" s="1020"/>
      <c r="L5" s="1020"/>
    </row>
    <row r="6" spans="2:13" ht="22.5">
      <c r="B6" s="373"/>
      <c r="C6" s="621"/>
      <c r="D6" s="621"/>
      <c r="E6" s="679"/>
      <c r="F6" s="621"/>
      <c r="G6" s="680"/>
      <c r="H6" s="677"/>
      <c r="I6" s="677"/>
      <c r="J6" s="1019"/>
    </row>
    <row r="7" spans="2:13" ht="36" customHeight="1">
      <c r="B7" s="373"/>
      <c r="C7" s="621"/>
      <c r="D7" s="621"/>
      <c r="E7" s="673"/>
      <c r="F7" s="621"/>
      <c r="G7" s="680"/>
      <c r="H7" s="677"/>
      <c r="I7" s="677"/>
      <c r="J7" s="1019"/>
    </row>
    <row r="8" spans="2:13">
      <c r="B8" s="378"/>
      <c r="C8" s="35"/>
      <c r="D8" s="35"/>
      <c r="E8" s="67"/>
      <c r="F8" s="35"/>
      <c r="G8" s="126"/>
      <c r="H8" s="677"/>
      <c r="I8" s="677"/>
      <c r="J8" s="1019"/>
    </row>
    <row r="9" spans="2:13">
      <c r="B9" s="378"/>
      <c r="C9" s="35"/>
      <c r="D9" s="35"/>
      <c r="E9" s="67"/>
      <c r="F9" s="35"/>
      <c r="G9" s="126"/>
      <c r="H9" s="6"/>
      <c r="I9" s="127"/>
      <c r="J9" s="1019"/>
    </row>
    <row r="10" spans="2:13">
      <c r="B10" s="378"/>
      <c r="C10" s="35"/>
      <c r="D10" s="35"/>
      <c r="E10" s="67"/>
      <c r="F10" s="35"/>
      <c r="G10" s="118"/>
      <c r="H10" s="127"/>
      <c r="I10" s="127"/>
      <c r="J10" s="1019"/>
    </row>
    <row r="11" spans="2:13">
      <c r="B11" s="1012"/>
      <c r="C11" s="1012"/>
      <c r="D11" s="1012"/>
      <c r="E11" s="1013" t="s">
        <v>74</v>
      </c>
      <c r="F11" s="1012"/>
      <c r="G11" s="132"/>
      <c r="H11" s="489"/>
      <c r="I11" s="486"/>
      <c r="J11" s="988"/>
      <c r="K11" s="989"/>
      <c r="L11" s="989"/>
      <c r="M11" s="135"/>
    </row>
    <row r="12" spans="2:13" ht="49.5" customHeight="1">
      <c r="B12" s="135" t="s">
        <v>0</v>
      </c>
      <c r="C12" s="135" t="s">
        <v>1</v>
      </c>
      <c r="D12" s="135" t="s">
        <v>2</v>
      </c>
      <c r="E12" s="182" t="s">
        <v>125</v>
      </c>
      <c r="F12" s="135" t="s">
        <v>4</v>
      </c>
      <c r="G12" s="134" t="s">
        <v>5</v>
      </c>
      <c r="H12" s="135" t="s">
        <v>9</v>
      </c>
      <c r="I12" s="135" t="s">
        <v>6</v>
      </c>
      <c r="J12" s="135" t="s">
        <v>4413</v>
      </c>
      <c r="K12" s="135" t="s">
        <v>91</v>
      </c>
      <c r="L12" s="135" t="s">
        <v>4414</v>
      </c>
      <c r="M12" s="135" t="s">
        <v>90</v>
      </c>
    </row>
    <row r="13" spans="2:13" ht="28.5">
      <c r="B13" s="983" t="s">
        <v>112</v>
      </c>
      <c r="C13" s="983">
        <v>95995</v>
      </c>
      <c r="D13" s="1033" t="s">
        <v>45</v>
      </c>
      <c r="E13" s="1034" t="s">
        <v>151</v>
      </c>
      <c r="F13" s="1033" t="s">
        <v>126</v>
      </c>
      <c r="G13" s="1035">
        <v>148.03</v>
      </c>
      <c r="H13" s="1036">
        <v>1436.91</v>
      </c>
      <c r="I13" s="1037">
        <v>212705.7873</v>
      </c>
      <c r="J13" s="1038">
        <f>I13*1.2423</f>
        <v>264244.39956279</v>
      </c>
      <c r="K13" s="1039">
        <f>I13/$I$66</f>
        <v>0.20685796605684287</v>
      </c>
      <c r="L13" s="1039">
        <f>K13</f>
        <v>0.20685796605684287</v>
      </c>
      <c r="M13" s="991" t="s">
        <v>4415</v>
      </c>
    </row>
    <row r="14" spans="2:13" ht="28.5">
      <c r="B14" s="154" t="s">
        <v>111</v>
      </c>
      <c r="C14" s="154">
        <v>95996</v>
      </c>
      <c r="D14" s="1033" t="s">
        <v>45</v>
      </c>
      <c r="E14" s="1034" t="s">
        <v>146</v>
      </c>
      <c r="F14" s="1033" t="s">
        <v>126</v>
      </c>
      <c r="G14" s="1040">
        <v>58.300000000000004</v>
      </c>
      <c r="H14" s="1036">
        <v>1239.95</v>
      </c>
      <c r="I14" s="1037">
        <v>72289.085000000006</v>
      </c>
      <c r="J14" s="1038">
        <f t="shared" ref="J14:J59" si="0">I14*1.2423</f>
        <v>89804.730295500005</v>
      </c>
      <c r="K14" s="1039">
        <f t="shared" ref="K14:K59" si="1">I14/$I$66</f>
        <v>7.0301674820533816E-2</v>
      </c>
      <c r="L14" s="1039">
        <f>K14+L13</f>
        <v>0.27715964087737666</v>
      </c>
      <c r="M14" s="991" t="s">
        <v>4415</v>
      </c>
    </row>
    <row r="15" spans="2:13" ht="28.5">
      <c r="B15" s="154" t="s">
        <v>46</v>
      </c>
      <c r="C15" s="154" t="s">
        <v>137</v>
      </c>
      <c r="D15" s="1033" t="s">
        <v>26</v>
      </c>
      <c r="E15" s="1034" t="s">
        <v>138</v>
      </c>
      <c r="F15" s="1033" t="s">
        <v>29</v>
      </c>
      <c r="G15" s="1040">
        <v>2442.1400000000003</v>
      </c>
      <c r="H15" s="1036">
        <v>29.06</v>
      </c>
      <c r="I15" s="1037">
        <v>70968.588400000008</v>
      </c>
      <c r="J15" s="1038">
        <f t="shared" si="0"/>
        <v>88164.27736932</v>
      </c>
      <c r="K15" s="1039">
        <f t="shared" si="1"/>
        <v>6.9017482019161094E-2</v>
      </c>
      <c r="L15" s="1039">
        <f t="shared" ref="L15:L59" si="2">K15+L14</f>
        <v>0.34617712289653774</v>
      </c>
      <c r="M15" s="991" t="s">
        <v>4415</v>
      </c>
    </row>
    <row r="16" spans="2:13" s="982" customFormat="1">
      <c r="B16" s="154" t="s">
        <v>258</v>
      </c>
      <c r="C16" s="160" t="s">
        <v>224</v>
      </c>
      <c r="D16" s="1041" t="s">
        <v>26</v>
      </c>
      <c r="E16" s="1034" t="s">
        <v>235</v>
      </c>
      <c r="F16" s="1041" t="s">
        <v>237</v>
      </c>
      <c r="G16" s="1042">
        <v>12</v>
      </c>
      <c r="H16" s="1036">
        <v>5692.03</v>
      </c>
      <c r="I16" s="1043">
        <v>68304.36</v>
      </c>
      <c r="J16" s="1038">
        <f t="shared" si="0"/>
        <v>84854.506427999993</v>
      </c>
      <c r="K16" s="1039">
        <f t="shared" si="1"/>
        <v>6.6426500010958456E-2</v>
      </c>
      <c r="L16" s="1039">
        <f t="shared" si="2"/>
        <v>0.41260362290749619</v>
      </c>
      <c r="M16" s="991" t="s">
        <v>4415</v>
      </c>
    </row>
    <row r="17" spans="2:13" s="982" customFormat="1">
      <c r="B17" s="154" t="s">
        <v>259</v>
      </c>
      <c r="C17" s="160" t="s">
        <v>225</v>
      </c>
      <c r="D17" s="1041" t="s">
        <v>26</v>
      </c>
      <c r="E17" s="1034" t="s">
        <v>236</v>
      </c>
      <c r="F17" s="1041" t="s">
        <v>237</v>
      </c>
      <c r="G17" s="1042">
        <v>7</v>
      </c>
      <c r="H17" s="1036">
        <v>7834.55</v>
      </c>
      <c r="I17" s="1043">
        <v>54841.85</v>
      </c>
      <c r="J17" s="1038">
        <f t="shared" si="0"/>
        <v>68130.030254999991</v>
      </c>
      <c r="K17" s="1039">
        <f t="shared" si="1"/>
        <v>5.3334108534594013E-2</v>
      </c>
      <c r="L17" s="1039">
        <f t="shared" si="2"/>
        <v>0.46593773144209022</v>
      </c>
      <c r="M17" s="991" t="s">
        <v>4415</v>
      </c>
    </row>
    <row r="18" spans="2:13">
      <c r="B18" s="154" t="s">
        <v>255</v>
      </c>
      <c r="C18" s="160" t="s">
        <v>221</v>
      </c>
      <c r="D18" s="1041" t="s">
        <v>26</v>
      </c>
      <c r="E18" s="1034" t="s">
        <v>232</v>
      </c>
      <c r="F18" s="1041" t="s">
        <v>237</v>
      </c>
      <c r="G18" s="1042">
        <v>8</v>
      </c>
      <c r="H18" s="1036">
        <v>6485.31</v>
      </c>
      <c r="I18" s="1043">
        <v>51882.48</v>
      </c>
      <c r="J18" s="1038">
        <f t="shared" si="0"/>
        <v>64453.604904</v>
      </c>
      <c r="K18" s="1039">
        <f t="shared" si="1"/>
        <v>5.0456099117077623E-2</v>
      </c>
      <c r="L18" s="1039">
        <f t="shared" si="2"/>
        <v>0.51639383055916788</v>
      </c>
      <c r="M18" s="991" t="s">
        <v>4415</v>
      </c>
    </row>
    <row r="19" spans="2:13" ht="57" customHeight="1">
      <c r="B19" s="154" t="s">
        <v>73</v>
      </c>
      <c r="C19" s="156">
        <v>96396</v>
      </c>
      <c r="D19" s="1033" t="s">
        <v>45</v>
      </c>
      <c r="E19" s="1034" t="s">
        <v>140</v>
      </c>
      <c r="F19" s="1033" t="s">
        <v>126</v>
      </c>
      <c r="G19" s="1035">
        <v>366.32</v>
      </c>
      <c r="H19" s="1036">
        <v>126.43</v>
      </c>
      <c r="I19" s="1037">
        <v>46313.837599999999</v>
      </c>
      <c r="J19" s="1038">
        <f t="shared" si="0"/>
        <v>57535.680450479995</v>
      </c>
      <c r="K19" s="1039">
        <f t="shared" si="1"/>
        <v>4.5040552811620345E-2</v>
      </c>
      <c r="L19" s="1039">
        <f t="shared" si="2"/>
        <v>0.56143438337078821</v>
      </c>
      <c r="M19" s="991" t="s">
        <v>4415</v>
      </c>
    </row>
    <row r="20" spans="2:13">
      <c r="B20" s="154" t="s">
        <v>115</v>
      </c>
      <c r="C20" s="154" t="s">
        <v>163</v>
      </c>
      <c r="D20" s="1033" t="s">
        <v>26</v>
      </c>
      <c r="E20" s="1044" t="s">
        <v>164</v>
      </c>
      <c r="F20" s="1033" t="s">
        <v>30</v>
      </c>
      <c r="G20" s="1040">
        <v>790</v>
      </c>
      <c r="H20" s="1036">
        <v>55.62</v>
      </c>
      <c r="I20" s="1037">
        <v>43939.799999999996</v>
      </c>
      <c r="J20" s="1038">
        <f t="shared" si="0"/>
        <v>54586.413539999994</v>
      </c>
      <c r="K20" s="1039">
        <f t="shared" si="1"/>
        <v>4.2731783522772369E-2</v>
      </c>
      <c r="L20" s="1039">
        <f t="shared" si="2"/>
        <v>0.60416616689356062</v>
      </c>
      <c r="M20" s="991" t="s">
        <v>4415</v>
      </c>
    </row>
    <row r="21" spans="2:13" ht="28.5">
      <c r="B21" s="154" t="s">
        <v>47</v>
      </c>
      <c r="C21" s="154">
        <v>96400</v>
      </c>
      <c r="D21" s="1033" t="s">
        <v>45</v>
      </c>
      <c r="E21" s="1034" t="s">
        <v>139</v>
      </c>
      <c r="F21" s="1033" t="s">
        <v>126</v>
      </c>
      <c r="G21" s="1040">
        <v>366.32</v>
      </c>
      <c r="H21" s="1036">
        <v>114.85</v>
      </c>
      <c r="I21" s="1037">
        <v>42071.851999999999</v>
      </c>
      <c r="J21" s="1038">
        <f t="shared" si="0"/>
        <v>52265.861739599997</v>
      </c>
      <c r="K21" s="1039">
        <f t="shared" si="1"/>
        <v>4.0915190148023382E-2</v>
      </c>
      <c r="L21" s="1039">
        <f t="shared" si="2"/>
        <v>0.64508135704158398</v>
      </c>
      <c r="M21" s="991" t="s">
        <v>4415</v>
      </c>
    </row>
    <row r="22" spans="2:13" s="982" customFormat="1">
      <c r="B22" s="154" t="s">
        <v>251</v>
      </c>
      <c r="C22" s="160" t="s">
        <v>218</v>
      </c>
      <c r="D22" s="1041" t="s">
        <v>26</v>
      </c>
      <c r="E22" s="1034" t="s">
        <v>228</v>
      </c>
      <c r="F22" s="1041" t="s">
        <v>49</v>
      </c>
      <c r="G22" s="1042">
        <v>710.04</v>
      </c>
      <c r="H22" s="1036">
        <v>56.5</v>
      </c>
      <c r="I22" s="1043">
        <v>40117.259999999995</v>
      </c>
      <c r="J22" s="1038">
        <f t="shared" si="0"/>
        <v>49837.672097999995</v>
      </c>
      <c r="K22" s="1039">
        <f t="shared" si="1"/>
        <v>3.9014334836452939E-2</v>
      </c>
      <c r="L22" s="1039">
        <f t="shared" si="2"/>
        <v>0.68409569187803687</v>
      </c>
      <c r="M22" s="991" t="s">
        <v>4415</v>
      </c>
    </row>
    <row r="23" spans="2:13">
      <c r="B23" s="983" t="s">
        <v>4402</v>
      </c>
      <c r="C23" s="985" t="s">
        <v>4371</v>
      </c>
      <c r="D23" s="1045" t="s">
        <v>26</v>
      </c>
      <c r="E23" s="1046" t="s">
        <v>4381</v>
      </c>
      <c r="F23" s="1041" t="s">
        <v>36</v>
      </c>
      <c r="G23" s="1047">
        <v>1238.8699999999999</v>
      </c>
      <c r="H23" s="1036">
        <v>29.28</v>
      </c>
      <c r="I23" s="1043">
        <v>36274.113599999997</v>
      </c>
      <c r="J23" s="1038">
        <f t="shared" si="0"/>
        <v>45063.331325279993</v>
      </c>
      <c r="K23" s="1039">
        <f t="shared" si="1"/>
        <v>3.5276846272301036E-2</v>
      </c>
      <c r="L23" s="1039">
        <f t="shared" si="2"/>
        <v>0.71937253815033786</v>
      </c>
      <c r="M23" s="991" t="s">
        <v>4415</v>
      </c>
    </row>
    <row r="24" spans="2:13">
      <c r="B24" s="154" t="s">
        <v>252</v>
      </c>
      <c r="C24" s="160" t="s">
        <v>219</v>
      </c>
      <c r="D24" s="1041" t="s">
        <v>26</v>
      </c>
      <c r="E24" s="1034" t="s">
        <v>229</v>
      </c>
      <c r="F24" s="1041" t="s">
        <v>30</v>
      </c>
      <c r="G24" s="1042">
        <v>150</v>
      </c>
      <c r="H24" s="1036">
        <v>234.88</v>
      </c>
      <c r="I24" s="1043">
        <v>35232</v>
      </c>
      <c r="J24" s="1038">
        <f t="shared" si="0"/>
        <v>43768.713599999995</v>
      </c>
      <c r="K24" s="1039">
        <f t="shared" si="1"/>
        <v>3.4263383016634494E-2</v>
      </c>
      <c r="L24" s="1039">
        <f t="shared" si="2"/>
        <v>0.75363592116697231</v>
      </c>
      <c r="M24" s="991" t="s">
        <v>4415</v>
      </c>
    </row>
    <row r="25" spans="2:13">
      <c r="B25" s="154" t="s">
        <v>109</v>
      </c>
      <c r="C25" s="154" t="s">
        <v>143</v>
      </c>
      <c r="D25" s="1033" t="s">
        <v>26</v>
      </c>
      <c r="E25" s="1044" t="s">
        <v>144</v>
      </c>
      <c r="F25" s="1033" t="s">
        <v>29</v>
      </c>
      <c r="G25" s="1040">
        <v>2442.1400000000003</v>
      </c>
      <c r="H25" s="1036">
        <v>13.77</v>
      </c>
      <c r="I25" s="1037">
        <v>33628.267800000001</v>
      </c>
      <c r="J25" s="1038">
        <f t="shared" si="0"/>
        <v>41776.39708794</v>
      </c>
      <c r="K25" s="1039">
        <f t="shared" si="1"/>
        <v>3.2703741479829601E-2</v>
      </c>
      <c r="L25" s="1039">
        <f t="shared" si="2"/>
        <v>0.78633966264680188</v>
      </c>
      <c r="M25" s="991" t="s">
        <v>4415</v>
      </c>
    </row>
    <row r="26" spans="2:13">
      <c r="B26" s="154" t="s">
        <v>114</v>
      </c>
      <c r="C26" s="154" t="s">
        <v>161</v>
      </c>
      <c r="D26" s="1033" t="s">
        <v>26</v>
      </c>
      <c r="E26" s="1044" t="s">
        <v>162</v>
      </c>
      <c r="F26" s="1048" t="s">
        <v>126</v>
      </c>
      <c r="G26" s="1040">
        <v>40.394999999999996</v>
      </c>
      <c r="H26" s="1036">
        <v>821.94</v>
      </c>
      <c r="I26" s="1037">
        <v>33202.266299999996</v>
      </c>
      <c r="J26" s="1038">
        <f t="shared" si="0"/>
        <v>41247.175424489993</v>
      </c>
      <c r="K26" s="1039">
        <f t="shared" si="1"/>
        <v>3.2289451840860454E-2</v>
      </c>
      <c r="L26" s="1039">
        <f t="shared" si="2"/>
        <v>0.81862911448766229</v>
      </c>
      <c r="M26" s="991" t="s">
        <v>4415</v>
      </c>
    </row>
    <row r="27" spans="2:13" ht="28.5">
      <c r="B27" s="981" t="s">
        <v>41</v>
      </c>
      <c r="C27" s="981">
        <v>95877</v>
      </c>
      <c r="D27" s="963" t="s">
        <v>45</v>
      </c>
      <c r="E27" s="964" t="s">
        <v>68</v>
      </c>
      <c r="F27" s="963" t="s">
        <v>155</v>
      </c>
      <c r="G27" s="965">
        <v>16977.475000000002</v>
      </c>
      <c r="H27" s="966">
        <v>1.76</v>
      </c>
      <c r="I27" s="1022">
        <v>29880.356</v>
      </c>
      <c r="J27" s="1023">
        <f t="shared" si="0"/>
        <v>37120.366258800001</v>
      </c>
      <c r="K27" s="1024">
        <f t="shared" si="1"/>
        <v>2.905886927513035E-2</v>
      </c>
      <c r="L27" s="1024">
        <f t="shared" si="2"/>
        <v>0.84768798376279264</v>
      </c>
      <c r="M27" s="993" t="s">
        <v>4417</v>
      </c>
    </row>
    <row r="28" spans="2:13" ht="28.5">
      <c r="B28" s="154" t="s">
        <v>260</v>
      </c>
      <c r="C28" s="154">
        <v>94993</v>
      </c>
      <c r="D28" s="968" t="s">
        <v>45</v>
      </c>
      <c r="E28" s="969" t="s">
        <v>167</v>
      </c>
      <c r="F28" s="968" t="s">
        <v>29</v>
      </c>
      <c r="G28" s="973">
        <v>385.77</v>
      </c>
      <c r="H28" s="966">
        <v>67.61</v>
      </c>
      <c r="I28" s="1022">
        <v>26081.9097</v>
      </c>
      <c r="J28" s="1023">
        <f t="shared" si="0"/>
        <v>32401.55642031</v>
      </c>
      <c r="K28" s="1024">
        <f t="shared" si="1"/>
        <v>2.5364851891927068E-2</v>
      </c>
      <c r="L28" s="1024">
        <f t="shared" si="2"/>
        <v>0.87305283565471969</v>
      </c>
      <c r="M28" s="993" t="s">
        <v>4417</v>
      </c>
    </row>
    <row r="29" spans="2:13">
      <c r="B29" s="154" t="s">
        <v>110</v>
      </c>
      <c r="C29" s="154" t="s">
        <v>70</v>
      </c>
      <c r="D29" s="968" t="s">
        <v>26</v>
      </c>
      <c r="E29" s="1025" t="s">
        <v>145</v>
      </c>
      <c r="F29" s="968" t="s">
        <v>29</v>
      </c>
      <c r="G29" s="970">
        <v>3608.08</v>
      </c>
      <c r="H29" s="966">
        <v>7.11</v>
      </c>
      <c r="I29" s="1022">
        <v>25653.448800000002</v>
      </c>
      <c r="J29" s="1023">
        <f t="shared" si="0"/>
        <v>31869.279444240001</v>
      </c>
      <c r="K29" s="1024">
        <f t="shared" si="1"/>
        <v>2.4948170468097823E-2</v>
      </c>
      <c r="L29" s="1024">
        <f t="shared" si="2"/>
        <v>0.89800100612281752</v>
      </c>
      <c r="M29" s="993" t="s">
        <v>4417</v>
      </c>
    </row>
    <row r="30" spans="2:13" ht="28.5">
      <c r="B30" s="983" t="s">
        <v>44</v>
      </c>
      <c r="C30" s="981">
        <v>100984</v>
      </c>
      <c r="D30" s="963" t="s">
        <v>45</v>
      </c>
      <c r="E30" s="969" t="s">
        <v>198</v>
      </c>
      <c r="F30" s="971" t="s">
        <v>36</v>
      </c>
      <c r="G30" s="967">
        <v>1122.2774999999999</v>
      </c>
      <c r="H30" s="966">
        <v>8.59</v>
      </c>
      <c r="I30" s="1026">
        <v>9640.3637249999992</v>
      </c>
      <c r="J30" s="1023">
        <f t="shared" si="0"/>
        <v>11976.223855567499</v>
      </c>
      <c r="K30" s="1024">
        <f t="shared" si="1"/>
        <v>9.3753256905467815E-3</v>
      </c>
      <c r="L30" s="1024">
        <f t="shared" si="2"/>
        <v>0.9073763318133643</v>
      </c>
      <c r="M30" s="993" t="s">
        <v>4417</v>
      </c>
    </row>
    <row r="31" spans="2:13" s="982" customFormat="1" ht="28.5">
      <c r="B31" s="364" t="s">
        <v>23</v>
      </c>
      <c r="C31" s="438" t="s">
        <v>202</v>
      </c>
      <c r="D31" s="1027" t="s">
        <v>4369</v>
      </c>
      <c r="E31" s="1028" t="s">
        <v>24</v>
      </c>
      <c r="F31" s="1027" t="s">
        <v>29</v>
      </c>
      <c r="G31" s="1029">
        <v>24</v>
      </c>
      <c r="H31" s="966">
        <v>394.76</v>
      </c>
      <c r="I31" s="1022">
        <v>9474.24</v>
      </c>
      <c r="J31" s="1023">
        <f t="shared" si="0"/>
        <v>11769.848351999999</v>
      </c>
      <c r="K31" s="1024">
        <f t="shared" si="1"/>
        <v>9.2137691278246815E-3</v>
      </c>
      <c r="L31" s="1024">
        <f t="shared" si="2"/>
        <v>0.91659010094118898</v>
      </c>
      <c r="M31" s="993" t="s">
        <v>4417</v>
      </c>
    </row>
    <row r="32" spans="2:13">
      <c r="B32" s="364" t="s">
        <v>57</v>
      </c>
      <c r="C32" s="364" t="s">
        <v>170</v>
      </c>
      <c r="D32" s="1027" t="s">
        <v>26</v>
      </c>
      <c r="E32" s="1028" t="s">
        <v>171</v>
      </c>
      <c r="F32" s="1027" t="s">
        <v>72</v>
      </c>
      <c r="G32" s="1030">
        <v>107.58</v>
      </c>
      <c r="H32" s="966">
        <v>74.58</v>
      </c>
      <c r="I32" s="1022">
        <v>8023.3163999999997</v>
      </c>
      <c r="J32" s="1023">
        <f t="shared" si="0"/>
        <v>9967.3659637199999</v>
      </c>
      <c r="K32" s="1024">
        <f t="shared" si="1"/>
        <v>7.8027350952782973E-3</v>
      </c>
      <c r="L32" s="1024">
        <f t="shared" si="2"/>
        <v>0.92439283603646727</v>
      </c>
      <c r="M32" s="993" t="s">
        <v>4417</v>
      </c>
    </row>
    <row r="33" spans="2:13">
      <c r="B33" s="154" t="s">
        <v>42</v>
      </c>
      <c r="C33" s="160" t="s">
        <v>215</v>
      </c>
      <c r="D33" s="971" t="s">
        <v>26</v>
      </c>
      <c r="E33" s="969" t="s">
        <v>226</v>
      </c>
      <c r="F33" s="971" t="s">
        <v>36</v>
      </c>
      <c r="G33" s="967">
        <v>584.11800000000005</v>
      </c>
      <c r="H33" s="966">
        <v>12.6</v>
      </c>
      <c r="I33" s="1026">
        <v>7359.8868000000002</v>
      </c>
      <c r="J33" s="1023">
        <f t="shared" si="0"/>
        <v>9143.1873716400005</v>
      </c>
      <c r="K33" s="1024">
        <f t="shared" si="1"/>
        <v>7.1575448565926536E-3</v>
      </c>
      <c r="L33" s="1024">
        <f t="shared" si="2"/>
        <v>0.93155038089305997</v>
      </c>
      <c r="M33" s="993" t="s">
        <v>4417</v>
      </c>
    </row>
    <row r="34" spans="2:13">
      <c r="B34" s="154" t="s">
        <v>113</v>
      </c>
      <c r="C34" s="154" t="s">
        <v>157</v>
      </c>
      <c r="D34" s="968" t="s">
        <v>26</v>
      </c>
      <c r="E34" s="1025" t="s">
        <v>158</v>
      </c>
      <c r="F34" s="968" t="s">
        <v>126</v>
      </c>
      <c r="G34" s="970">
        <v>12.92</v>
      </c>
      <c r="H34" s="966">
        <v>550.05999999999995</v>
      </c>
      <c r="I34" s="1022">
        <v>7106.7751999999991</v>
      </c>
      <c r="J34" s="1023">
        <f t="shared" si="0"/>
        <v>8828.746830959999</v>
      </c>
      <c r="K34" s="1024">
        <f t="shared" si="1"/>
        <v>6.9113919360444809E-3</v>
      </c>
      <c r="L34" s="1024">
        <f t="shared" si="2"/>
        <v>0.93846177282910448</v>
      </c>
      <c r="M34" s="993" t="s">
        <v>4417</v>
      </c>
    </row>
    <row r="35" spans="2:13">
      <c r="B35" s="154" t="s">
        <v>4401</v>
      </c>
      <c r="C35" s="138">
        <v>94294</v>
      </c>
      <c r="D35" s="968" t="s">
        <v>45</v>
      </c>
      <c r="E35" s="972" t="s">
        <v>4385</v>
      </c>
      <c r="F35" s="968" t="s">
        <v>30</v>
      </c>
      <c r="G35" s="973">
        <v>790</v>
      </c>
      <c r="H35" s="966">
        <v>8.27</v>
      </c>
      <c r="I35" s="1022">
        <v>6533.2999999999993</v>
      </c>
      <c r="J35" s="1023">
        <f t="shared" si="0"/>
        <v>8116.3185899999989</v>
      </c>
      <c r="K35" s="1024">
        <f t="shared" si="1"/>
        <v>6.353683022893338E-3</v>
      </c>
      <c r="L35" s="1024">
        <f t="shared" si="2"/>
        <v>0.94481545585199778</v>
      </c>
      <c r="M35" s="993" t="s">
        <v>4417</v>
      </c>
    </row>
    <row r="36" spans="2:13">
      <c r="B36" s="138" t="s">
        <v>28</v>
      </c>
      <c r="C36" s="151" t="s">
        <v>209</v>
      </c>
      <c r="D36" s="1031" t="s">
        <v>26</v>
      </c>
      <c r="E36" s="1032" t="s">
        <v>210</v>
      </c>
      <c r="F36" s="1029" t="s">
        <v>29</v>
      </c>
      <c r="G36" s="1029">
        <v>60</v>
      </c>
      <c r="H36" s="966">
        <v>107.33</v>
      </c>
      <c r="I36" s="1022">
        <v>6439.8</v>
      </c>
      <c r="J36" s="1023">
        <f t="shared" si="0"/>
        <v>8000.1635399999996</v>
      </c>
      <c r="K36" s="1024">
        <f t="shared" si="1"/>
        <v>6.2627535748899527E-3</v>
      </c>
      <c r="L36" s="1024">
        <f t="shared" si="2"/>
        <v>0.9510782094268877</v>
      </c>
      <c r="M36" s="993" t="s">
        <v>4417</v>
      </c>
    </row>
    <row r="37" spans="2:13">
      <c r="B37" s="154" t="s">
        <v>254</v>
      </c>
      <c r="C37" s="160" t="s">
        <v>66</v>
      </c>
      <c r="D37" s="975" t="s">
        <v>26</v>
      </c>
      <c r="E37" s="994" t="s">
        <v>231</v>
      </c>
      <c r="F37" s="975" t="s">
        <v>36</v>
      </c>
      <c r="G37" s="995">
        <v>30.22</v>
      </c>
      <c r="H37" s="977">
        <v>187.88</v>
      </c>
      <c r="I37" s="1014">
        <v>5677.7335999999996</v>
      </c>
      <c r="J37" s="1015">
        <f t="shared" si="0"/>
        <v>7053.4484512799991</v>
      </c>
      <c r="K37" s="996">
        <f t="shared" si="1"/>
        <v>5.5216383118532868E-3</v>
      </c>
      <c r="L37" s="996">
        <f t="shared" si="2"/>
        <v>0.95659984773874096</v>
      </c>
      <c r="M37" s="992" t="s">
        <v>4416</v>
      </c>
    </row>
    <row r="38" spans="2:13">
      <c r="B38" s="154" t="s">
        <v>253</v>
      </c>
      <c r="C38" s="160" t="s">
        <v>220</v>
      </c>
      <c r="D38" s="975" t="s">
        <v>26</v>
      </c>
      <c r="E38" s="994" t="s">
        <v>230</v>
      </c>
      <c r="F38" s="975" t="s">
        <v>30</v>
      </c>
      <c r="G38" s="995">
        <v>45</v>
      </c>
      <c r="H38" s="977">
        <v>123.46</v>
      </c>
      <c r="I38" s="1014">
        <v>5555.7</v>
      </c>
      <c r="J38" s="1015">
        <f t="shared" si="0"/>
        <v>6901.8461099999995</v>
      </c>
      <c r="K38" s="996">
        <f t="shared" si="1"/>
        <v>5.4029597248386758E-3</v>
      </c>
      <c r="L38" s="996">
        <f t="shared" si="2"/>
        <v>0.96200280746357969</v>
      </c>
      <c r="M38" s="992" t="s">
        <v>4416</v>
      </c>
    </row>
    <row r="39" spans="2:13">
      <c r="B39" s="154" t="s">
        <v>257</v>
      </c>
      <c r="C39" s="160" t="s">
        <v>223</v>
      </c>
      <c r="D39" s="975" t="s">
        <v>26</v>
      </c>
      <c r="E39" s="994" t="s">
        <v>234</v>
      </c>
      <c r="F39" s="975" t="s">
        <v>237</v>
      </c>
      <c r="G39" s="995">
        <v>8</v>
      </c>
      <c r="H39" s="977">
        <v>581.71</v>
      </c>
      <c r="I39" s="1014">
        <v>4653.68</v>
      </c>
      <c r="J39" s="1015">
        <f t="shared" si="0"/>
        <v>5781.2666639999998</v>
      </c>
      <c r="K39" s="996">
        <f t="shared" si="1"/>
        <v>4.5257385410096395E-3</v>
      </c>
      <c r="L39" s="996">
        <f t="shared" si="2"/>
        <v>0.96652854600458937</v>
      </c>
      <c r="M39" s="992" t="s">
        <v>4416</v>
      </c>
    </row>
    <row r="40" spans="2:13">
      <c r="B40" s="193" t="s">
        <v>52</v>
      </c>
      <c r="C40" s="193" t="s">
        <v>153</v>
      </c>
      <c r="D40" s="998" t="s">
        <v>26</v>
      </c>
      <c r="E40" s="997" t="s">
        <v>154</v>
      </c>
      <c r="F40" s="998" t="s">
        <v>29</v>
      </c>
      <c r="G40" s="999">
        <v>518.38</v>
      </c>
      <c r="H40" s="977">
        <v>8.23</v>
      </c>
      <c r="I40" s="1016">
        <v>4266.2674000000006</v>
      </c>
      <c r="J40" s="1015">
        <f t="shared" si="0"/>
        <v>5299.9839910200008</v>
      </c>
      <c r="K40" s="996">
        <f t="shared" si="1"/>
        <v>4.1489768953673197E-3</v>
      </c>
      <c r="L40" s="996">
        <f t="shared" si="2"/>
        <v>0.97067752289995668</v>
      </c>
      <c r="M40" s="992" t="s">
        <v>4416</v>
      </c>
    </row>
    <row r="41" spans="2:13" ht="28.5">
      <c r="B41" s="156" t="s">
        <v>31</v>
      </c>
      <c r="C41" s="156" t="s">
        <v>212</v>
      </c>
      <c r="D41" s="978" t="s">
        <v>26</v>
      </c>
      <c r="E41" s="994" t="s">
        <v>213</v>
      </c>
      <c r="F41" s="978" t="s">
        <v>29</v>
      </c>
      <c r="G41" s="1000">
        <v>2.16</v>
      </c>
      <c r="H41" s="977">
        <v>1766.19</v>
      </c>
      <c r="I41" s="1017">
        <v>3814.9704000000002</v>
      </c>
      <c r="J41" s="1015">
        <f t="shared" si="0"/>
        <v>4739.3377279200004</v>
      </c>
      <c r="K41" s="996">
        <f t="shared" si="1"/>
        <v>3.7100871938102659E-3</v>
      </c>
      <c r="L41" s="996">
        <f t="shared" si="2"/>
        <v>0.97438761009376695</v>
      </c>
      <c r="M41" s="992" t="s">
        <v>4416</v>
      </c>
    </row>
    <row r="42" spans="2:13" ht="28.5">
      <c r="B42" s="138" t="s">
        <v>27</v>
      </c>
      <c r="C42" s="151" t="s">
        <v>206</v>
      </c>
      <c r="D42" s="1002" t="s">
        <v>26</v>
      </c>
      <c r="E42" s="1001" t="s">
        <v>207</v>
      </c>
      <c r="F42" s="1002" t="s">
        <v>208</v>
      </c>
      <c r="G42" s="1003">
        <v>3</v>
      </c>
      <c r="H42" s="977">
        <v>1259.6199999999999</v>
      </c>
      <c r="I42" s="1016">
        <v>3778.8599999999997</v>
      </c>
      <c r="J42" s="1015">
        <f t="shared" si="0"/>
        <v>4694.4777779999995</v>
      </c>
      <c r="K42" s="996">
        <f t="shared" si="1"/>
        <v>3.6749695602361319E-3</v>
      </c>
      <c r="L42" s="996">
        <f t="shared" si="2"/>
        <v>0.97806257965400312</v>
      </c>
      <c r="M42" s="992" t="s">
        <v>4416</v>
      </c>
    </row>
    <row r="43" spans="2:13">
      <c r="B43" s="193" t="s">
        <v>53</v>
      </c>
      <c r="C43" s="193" t="s">
        <v>70</v>
      </c>
      <c r="D43" s="998" t="s">
        <v>26</v>
      </c>
      <c r="E43" s="997" t="s">
        <v>145</v>
      </c>
      <c r="F43" s="998" t="s">
        <v>29</v>
      </c>
      <c r="G43" s="980">
        <v>518.38</v>
      </c>
      <c r="H43" s="977">
        <v>7.11</v>
      </c>
      <c r="I43" s="1016">
        <v>3685.6818000000003</v>
      </c>
      <c r="J43" s="1015">
        <f t="shared" si="0"/>
        <v>4578.7225001400002</v>
      </c>
      <c r="K43" s="996">
        <f t="shared" si="1"/>
        <v>3.584353065135072E-3</v>
      </c>
      <c r="L43" s="996">
        <f t="shared" si="2"/>
        <v>0.98164693271913817</v>
      </c>
      <c r="M43" s="992" t="s">
        <v>4416</v>
      </c>
    </row>
    <row r="44" spans="2:13">
      <c r="B44" s="983" t="s">
        <v>256</v>
      </c>
      <c r="C44" s="984" t="s">
        <v>222</v>
      </c>
      <c r="D44" s="975" t="s">
        <v>26</v>
      </c>
      <c r="E44" s="994" t="s">
        <v>233</v>
      </c>
      <c r="F44" s="975" t="s">
        <v>30</v>
      </c>
      <c r="G44" s="995">
        <v>4.2</v>
      </c>
      <c r="H44" s="977">
        <v>670.3</v>
      </c>
      <c r="I44" s="1014">
        <v>2815.2599999999998</v>
      </c>
      <c r="J44" s="1015">
        <f t="shared" si="0"/>
        <v>3497.3974979999998</v>
      </c>
      <c r="K44" s="996">
        <f t="shared" si="1"/>
        <v>2.7378613666953454E-3</v>
      </c>
      <c r="L44" s="996">
        <f t="shared" si="2"/>
        <v>0.98438479408583346</v>
      </c>
      <c r="M44" s="992" t="s">
        <v>4416</v>
      </c>
    </row>
    <row r="45" spans="2:13">
      <c r="B45" s="154" t="s">
        <v>4403</v>
      </c>
      <c r="C45" s="361" t="str">
        <f>'Rua São Carlos'!C44</f>
        <v>2003850</v>
      </c>
      <c r="D45" s="979" t="str">
        <f>'Rua São Carlos'!D44</f>
        <v>SICRO</v>
      </c>
      <c r="E45" s="979" t="str">
        <f>'Rua São Carlos'!E44</f>
        <v>Lastro de brita comercial compactado com soquete vibratório - espalhamento manual</v>
      </c>
      <c r="F45" s="978" t="s">
        <v>126</v>
      </c>
      <c r="G45" s="980">
        <v>19.29</v>
      </c>
      <c r="H45" s="977">
        <v>127.74</v>
      </c>
      <c r="I45" s="1016">
        <v>2464.1045999999997</v>
      </c>
      <c r="J45" s="1015">
        <f t="shared" si="0"/>
        <v>3061.1571445799996</v>
      </c>
      <c r="K45" s="996">
        <f t="shared" si="1"/>
        <v>2.3963601187230619E-3</v>
      </c>
      <c r="L45" s="996">
        <f t="shared" si="2"/>
        <v>0.98678115420455648</v>
      </c>
      <c r="M45" s="992" t="s">
        <v>4416</v>
      </c>
    </row>
    <row r="46" spans="2:13">
      <c r="B46" s="154" t="s">
        <v>43</v>
      </c>
      <c r="C46" s="160" t="s">
        <v>216</v>
      </c>
      <c r="D46" s="975" t="s">
        <v>26</v>
      </c>
      <c r="E46" s="994" t="s">
        <v>227</v>
      </c>
      <c r="F46" s="975" t="s">
        <v>36</v>
      </c>
      <c r="G46" s="995">
        <v>347.25899999999996</v>
      </c>
      <c r="H46" s="977">
        <v>6.7</v>
      </c>
      <c r="I46" s="1014">
        <v>2326.6352999999999</v>
      </c>
      <c r="J46" s="1015">
        <f t="shared" si="0"/>
        <v>2890.37903319</v>
      </c>
      <c r="K46" s="996">
        <f t="shared" si="1"/>
        <v>2.2626701982266773E-3</v>
      </c>
      <c r="L46" s="996">
        <f t="shared" si="2"/>
        <v>0.98904382440278316</v>
      </c>
      <c r="M46" s="992" t="s">
        <v>4416</v>
      </c>
    </row>
    <row r="47" spans="2:13">
      <c r="B47" s="156" t="s">
        <v>62</v>
      </c>
      <c r="C47" s="217" t="s">
        <v>240</v>
      </c>
      <c r="D47" s="1003" t="s">
        <v>244</v>
      </c>
      <c r="E47" s="1004" t="s">
        <v>246</v>
      </c>
      <c r="F47" s="1003" t="s">
        <v>250</v>
      </c>
      <c r="G47" s="1003">
        <v>22.606999999999999</v>
      </c>
      <c r="H47" s="977">
        <v>100.75</v>
      </c>
      <c r="I47" s="1016">
        <v>2277.6552499999998</v>
      </c>
      <c r="J47" s="1015">
        <f t="shared" si="0"/>
        <v>2829.5311170749997</v>
      </c>
      <c r="K47" s="996">
        <f t="shared" si="1"/>
        <v>2.2150367339520429E-3</v>
      </c>
      <c r="L47" s="996">
        <f t="shared" si="2"/>
        <v>0.99125886113673523</v>
      </c>
      <c r="M47" s="992" t="s">
        <v>4416</v>
      </c>
    </row>
    <row r="48" spans="2:13" s="982" customFormat="1" ht="28.5">
      <c r="B48" s="145" t="s">
        <v>39</v>
      </c>
      <c r="C48" s="145" t="s">
        <v>195</v>
      </c>
      <c r="D48" s="1005" t="s">
        <v>26</v>
      </c>
      <c r="E48" s="974" t="s">
        <v>134</v>
      </c>
      <c r="F48" s="1005" t="s">
        <v>126</v>
      </c>
      <c r="G48" s="976">
        <v>7.0699999999999994</v>
      </c>
      <c r="H48" s="977">
        <v>311.38</v>
      </c>
      <c r="I48" s="1016">
        <v>2201.4566</v>
      </c>
      <c r="J48" s="1015">
        <f t="shared" si="0"/>
        <v>2734.8695341799998</v>
      </c>
      <c r="K48" s="996">
        <f t="shared" si="1"/>
        <v>2.1409329779830243E-3</v>
      </c>
      <c r="L48" s="996">
        <f t="shared" si="2"/>
        <v>0.99339979411471824</v>
      </c>
      <c r="M48" s="992" t="s">
        <v>4416</v>
      </c>
    </row>
    <row r="49" spans="2:15">
      <c r="B49" s="145" t="s">
        <v>142</v>
      </c>
      <c r="C49" s="146">
        <f>'Rua São Carlos'!C24</f>
        <v>176046</v>
      </c>
      <c r="D49" s="1021" t="str">
        <f>'Rua São Carlos'!D24</f>
        <v>SIURB-EDIF</v>
      </c>
      <c r="E49" s="1006" t="str">
        <f>'Rua São Carlos'!E24</f>
        <v>RETIRADA DE PISO INTERTRAVADO</v>
      </c>
      <c r="F49" s="1005" t="s">
        <v>29</v>
      </c>
      <c r="G49" s="976">
        <v>111.85</v>
      </c>
      <c r="H49" s="977">
        <v>15.33</v>
      </c>
      <c r="I49" s="1016">
        <v>1714.6605</v>
      </c>
      <c r="J49" s="1015">
        <f t="shared" si="0"/>
        <v>2130.1227391499997</v>
      </c>
      <c r="K49" s="996">
        <f t="shared" si="1"/>
        <v>1.6675201366653611E-3</v>
      </c>
      <c r="L49" s="996">
        <f t="shared" si="2"/>
        <v>0.99506731425138362</v>
      </c>
      <c r="M49" s="992" t="s">
        <v>4416</v>
      </c>
    </row>
    <row r="50" spans="2:15" ht="28.5">
      <c r="B50" s="145" t="s">
        <v>40</v>
      </c>
      <c r="C50" s="188" t="s">
        <v>203</v>
      </c>
      <c r="D50" s="1005" t="s">
        <v>33</v>
      </c>
      <c r="E50" s="1007" t="s">
        <v>135</v>
      </c>
      <c r="F50" s="1005" t="s">
        <v>64</v>
      </c>
      <c r="G50" s="976">
        <v>8</v>
      </c>
      <c r="H50" s="977">
        <v>172.71</v>
      </c>
      <c r="I50" s="1016">
        <v>1381.68</v>
      </c>
      <c r="J50" s="1015">
        <f t="shared" si="0"/>
        <v>1716.4610640000001</v>
      </c>
      <c r="K50" s="996">
        <f t="shared" si="1"/>
        <v>1.3436941146237383E-3</v>
      </c>
      <c r="L50" s="996">
        <f t="shared" si="2"/>
        <v>0.99641100836600738</v>
      </c>
      <c r="M50" s="992" t="s">
        <v>4416</v>
      </c>
    </row>
    <row r="51" spans="2:15">
      <c r="B51" s="156" t="s">
        <v>60</v>
      </c>
      <c r="C51" s="156" t="s">
        <v>175</v>
      </c>
      <c r="D51" s="978" t="s">
        <v>26</v>
      </c>
      <c r="E51" s="1008" t="s">
        <v>176</v>
      </c>
      <c r="F51" s="978" t="s">
        <v>51</v>
      </c>
      <c r="G51" s="980">
        <v>32.400000000000006</v>
      </c>
      <c r="H51" s="977">
        <v>26.79</v>
      </c>
      <c r="I51" s="1016">
        <v>867.99600000000009</v>
      </c>
      <c r="J51" s="1015">
        <f t="shared" si="0"/>
        <v>1078.3114308000002</v>
      </c>
      <c r="K51" s="996">
        <f t="shared" si="1"/>
        <v>8.4413258983045741E-4</v>
      </c>
      <c r="L51" s="996">
        <f t="shared" si="2"/>
        <v>0.99725514095583778</v>
      </c>
      <c r="M51" s="992" t="s">
        <v>4416</v>
      </c>
    </row>
    <row r="52" spans="2:15">
      <c r="B52" s="154" t="s">
        <v>116</v>
      </c>
      <c r="C52" s="154" t="s">
        <v>165</v>
      </c>
      <c r="D52" s="978" t="s">
        <v>26</v>
      </c>
      <c r="E52" s="1008" t="s">
        <v>166</v>
      </c>
      <c r="F52" s="978" t="s">
        <v>29</v>
      </c>
      <c r="G52" s="1000">
        <v>385.77</v>
      </c>
      <c r="H52" s="977">
        <v>1.83</v>
      </c>
      <c r="I52" s="1016">
        <v>705.95910000000003</v>
      </c>
      <c r="J52" s="1015">
        <f t="shared" si="0"/>
        <v>877.01298993</v>
      </c>
      <c r="K52" s="996">
        <f t="shared" si="1"/>
        <v>6.8655049493013655E-4</v>
      </c>
      <c r="L52" s="996">
        <f t="shared" si="2"/>
        <v>0.99794169145076794</v>
      </c>
      <c r="M52" s="992" t="s">
        <v>4416</v>
      </c>
    </row>
    <row r="53" spans="2:15">
      <c r="B53" s="364" t="s">
        <v>63</v>
      </c>
      <c r="C53" s="217" t="s">
        <v>241</v>
      </c>
      <c r="D53" s="1003" t="s">
        <v>244</v>
      </c>
      <c r="E53" s="1004" t="s">
        <v>247</v>
      </c>
      <c r="F53" s="1003" t="s">
        <v>250</v>
      </c>
      <c r="G53" s="1003">
        <v>0.56000000000000005</v>
      </c>
      <c r="H53" s="977">
        <v>955.71</v>
      </c>
      <c r="I53" s="1016">
        <v>535.19760000000008</v>
      </c>
      <c r="J53" s="1015">
        <f t="shared" si="0"/>
        <v>664.87597848000007</v>
      </c>
      <c r="K53" s="996">
        <f t="shared" si="1"/>
        <v>5.2048366139826132E-4</v>
      </c>
      <c r="L53" s="996">
        <f t="shared" si="2"/>
        <v>0.99846217511216617</v>
      </c>
      <c r="M53" s="992" t="s">
        <v>4416</v>
      </c>
    </row>
    <row r="54" spans="2:15">
      <c r="B54" s="364" t="s">
        <v>61</v>
      </c>
      <c r="C54" s="216" t="s">
        <v>239</v>
      </c>
      <c r="D54" s="1003" t="s">
        <v>244</v>
      </c>
      <c r="E54" s="1004" t="s">
        <v>245</v>
      </c>
      <c r="F54" s="1003" t="s">
        <v>250</v>
      </c>
      <c r="G54" s="1003">
        <v>8.43</v>
      </c>
      <c r="H54" s="977">
        <v>56.06</v>
      </c>
      <c r="I54" s="1016">
        <v>472.58580000000001</v>
      </c>
      <c r="J54" s="1015">
        <f t="shared" si="0"/>
        <v>587.09333933999994</v>
      </c>
      <c r="K54" s="996">
        <f t="shared" si="1"/>
        <v>4.5959321848383926E-4</v>
      </c>
      <c r="L54" s="996">
        <f t="shared" si="2"/>
        <v>0.99892176833065005</v>
      </c>
      <c r="M54" s="992" t="s">
        <v>4416</v>
      </c>
    </row>
    <row r="55" spans="2:15">
      <c r="B55" s="156" t="s">
        <v>58</v>
      </c>
      <c r="C55" s="156">
        <v>13521</v>
      </c>
      <c r="D55" s="978" t="s">
        <v>65</v>
      </c>
      <c r="E55" s="1008" t="s">
        <v>172</v>
      </c>
      <c r="F55" s="1009" t="s">
        <v>64</v>
      </c>
      <c r="G55" s="980">
        <v>4</v>
      </c>
      <c r="H55" s="977">
        <v>82.5</v>
      </c>
      <c r="I55" s="1016">
        <v>330</v>
      </c>
      <c r="J55" s="1015">
        <f t="shared" si="0"/>
        <v>409.959</v>
      </c>
      <c r="K55" s="996">
        <f t="shared" si="1"/>
        <v>3.2092746354136527E-4</v>
      </c>
      <c r="L55" s="996">
        <f t="shared" si="2"/>
        <v>0.99924269579419145</v>
      </c>
      <c r="M55" s="992" t="s">
        <v>4416</v>
      </c>
    </row>
    <row r="56" spans="2:15" ht="28.5">
      <c r="B56" s="193" t="s">
        <v>56</v>
      </c>
      <c r="C56" s="193">
        <v>100984</v>
      </c>
      <c r="D56" s="998" t="s">
        <v>45</v>
      </c>
      <c r="E56" s="1010" t="s">
        <v>198</v>
      </c>
      <c r="F56" s="1009" t="s">
        <v>126</v>
      </c>
      <c r="G56" s="999">
        <v>25.92</v>
      </c>
      <c r="H56" s="977">
        <v>8.59</v>
      </c>
      <c r="I56" s="1016">
        <v>222.65280000000001</v>
      </c>
      <c r="J56" s="1015">
        <f t="shared" si="0"/>
        <v>276.60157343999998</v>
      </c>
      <c r="K56" s="996">
        <f t="shared" si="1"/>
        <v>2.1653151016479667E-4</v>
      </c>
      <c r="L56" s="996">
        <f t="shared" si="2"/>
        <v>0.99945922730435621</v>
      </c>
      <c r="M56" s="992" t="s">
        <v>4416</v>
      </c>
    </row>
    <row r="57" spans="2:15">
      <c r="B57" s="145" t="s">
        <v>38</v>
      </c>
      <c r="C57" s="145" t="s">
        <v>132</v>
      </c>
      <c r="D57" s="1005" t="s">
        <v>26</v>
      </c>
      <c r="E57" s="1007" t="s">
        <v>131</v>
      </c>
      <c r="F57" s="1005" t="s">
        <v>30</v>
      </c>
      <c r="G57" s="976">
        <v>27</v>
      </c>
      <c r="H57" s="977">
        <v>8.14</v>
      </c>
      <c r="I57" s="1016">
        <v>219.78000000000003</v>
      </c>
      <c r="J57" s="1015">
        <f t="shared" si="0"/>
        <v>273.03269400000005</v>
      </c>
      <c r="K57" s="996">
        <f t="shared" si="1"/>
        <v>2.1373769071854931E-4</v>
      </c>
      <c r="L57" s="996">
        <f t="shared" si="2"/>
        <v>0.99967296499507474</v>
      </c>
      <c r="M57" s="992" t="s">
        <v>4416</v>
      </c>
    </row>
    <row r="58" spans="2:15" s="982" customFormat="1">
      <c r="B58" s="983" t="s">
        <v>32</v>
      </c>
      <c r="C58" s="986" t="s">
        <v>173</v>
      </c>
      <c r="D58" s="1003" t="s">
        <v>26</v>
      </c>
      <c r="E58" s="1011" t="s">
        <v>289</v>
      </c>
      <c r="F58" s="978" t="s">
        <v>29</v>
      </c>
      <c r="G58" s="1000">
        <v>3.08</v>
      </c>
      <c r="H58" s="977">
        <v>70.75</v>
      </c>
      <c r="I58" s="1017">
        <v>217.91</v>
      </c>
      <c r="J58" s="1015">
        <f t="shared" si="0"/>
        <v>270.70959299999998</v>
      </c>
      <c r="K58" s="996">
        <f t="shared" si="1"/>
        <v>2.1191910175848155E-4</v>
      </c>
      <c r="L58" s="996">
        <f t="shared" si="2"/>
        <v>0.99988488409683318</v>
      </c>
      <c r="M58" s="992" t="s">
        <v>4416</v>
      </c>
    </row>
    <row r="59" spans="2:15" ht="28.5">
      <c r="B59" s="145" t="s">
        <v>141</v>
      </c>
      <c r="C59" s="145">
        <v>100984</v>
      </c>
      <c r="D59" s="1005" t="s">
        <v>45</v>
      </c>
      <c r="E59" s="974" t="s">
        <v>198</v>
      </c>
      <c r="F59" s="1005" t="s">
        <v>126</v>
      </c>
      <c r="G59" s="976">
        <v>13.780000000000001</v>
      </c>
      <c r="H59" s="977">
        <v>8.59</v>
      </c>
      <c r="I59" s="1016">
        <v>118.37020000000001</v>
      </c>
      <c r="J59" s="1015">
        <f t="shared" si="0"/>
        <v>147.05129946</v>
      </c>
      <c r="K59" s="996">
        <f t="shared" si="1"/>
        <v>1.1511590316631552E-4</v>
      </c>
      <c r="L59" s="996">
        <f t="shared" si="2"/>
        <v>0.99999999999999944</v>
      </c>
      <c r="M59" s="992" t="s">
        <v>4416</v>
      </c>
      <c r="O59" s="990" t="s">
        <v>82</v>
      </c>
    </row>
    <row r="66" spans="7:9">
      <c r="G66" s="962">
        <f>SUM(G13:G59)</f>
        <v>34598.131499999996</v>
      </c>
      <c r="I66" s="275">
        <f>SUM(I13:I15,I16:I16,I17:I19,I20:I31,I32:I48,I49:I53,I54:I59)</f>
        <v>1028269.7415750002</v>
      </c>
    </row>
  </sheetData>
  <autoFilter ref="B12:I59">
    <sortState ref="B14:I60">
      <sortCondition descending="1" ref="I13:I60"/>
    </sortState>
  </autoFilter>
  <mergeCells count="2">
    <mergeCell ref="E5:L5"/>
    <mergeCell ref="H2:I2"/>
  </mergeCells>
  <conditionalFormatting sqref="G12:H12">
    <cfRule type="cellIs" dxfId="11" priority="2" stopIfTrue="1" operator="equal">
      <formula>0</formula>
    </cfRule>
  </conditionalFormatting>
  <conditionalFormatting sqref="J12:M12">
    <cfRule type="cellIs" dxfId="1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ORÇAMENTO</vt:lpstr>
      <vt:lpstr>Rua São Carlos</vt:lpstr>
      <vt:lpstr>Memória de Cálculo - São Carlos</vt:lpstr>
      <vt:lpstr>Rua Cocal</vt:lpstr>
      <vt:lpstr>Memória de Cálculo - Cocal</vt:lpstr>
      <vt:lpstr>Rua Palmeira</vt:lpstr>
      <vt:lpstr>Memória de Cálculo - Palmeira</vt:lpstr>
      <vt:lpstr>CRONOGRAMA</vt:lpstr>
      <vt:lpstr>ABC</vt:lpstr>
      <vt:lpstr>Plan1</vt:lpstr>
      <vt:lpstr>ABC!Area_de_impressao</vt:lpstr>
      <vt:lpstr>CRONOGRAMA!Area_de_impressao</vt:lpstr>
      <vt:lpstr>'Memória de Cálculo - Palmeira'!Area_de_impressao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Carolina Oliveira Soares da Silva</cp:lastModifiedBy>
  <cp:revision>18</cp:revision>
  <cp:lastPrinted>2023-12-19T18:43:10Z</cp:lastPrinted>
  <dcterms:created xsi:type="dcterms:W3CDTF">2012-10-15T18:57:41Z</dcterms:created>
  <dcterms:modified xsi:type="dcterms:W3CDTF">2023-12-19T18:51:28Z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Fnde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